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75" yWindow="-15" windowWidth="14940" windowHeight="10140"/>
  </bookViews>
  <sheets>
    <sheet name="Instructions" sheetId="6" r:id="rId1"/>
    <sheet name="Questionaire" sheetId="1" r:id="rId2"/>
    <sheet name="Sheet2" sheetId="8" state="hidden" r:id="rId3"/>
  </sheets>
  <definedNames>
    <definedName name="_xlnm.Print_Area" localSheetId="0">Instructions!$A$2:$A$50</definedName>
    <definedName name="_xlnm.Print_Area" localSheetId="2">Sheet2!$A$1:$AB$55</definedName>
  </definedNames>
  <calcPr calcId="125725"/>
</workbook>
</file>

<file path=xl/calcChain.xml><?xml version="1.0" encoding="utf-8"?>
<calcChain xmlns="http://schemas.openxmlformats.org/spreadsheetml/2006/main">
  <c r="C84" i="1"/>
  <c r="E84"/>
  <c r="H84"/>
  <c r="J84"/>
  <c r="M84"/>
  <c r="O84"/>
  <c r="C90"/>
  <c r="J52" i="8" s="1"/>
  <c r="E90" i="1"/>
  <c r="L52" i="8" s="1"/>
  <c r="F90" i="1"/>
  <c r="G90"/>
  <c r="P52" i="8" s="1"/>
  <c r="C91" i="1"/>
  <c r="J53" i="8" s="1"/>
  <c r="E91" i="1"/>
  <c r="L53" i="8" s="1"/>
  <c r="F91" i="1"/>
  <c r="N53" i="8" s="1"/>
  <c r="G91" i="1"/>
  <c r="P53" i="8" s="1"/>
  <c r="P11"/>
  <c r="C92" i="1" l="1"/>
  <c r="J54" i="8" s="1"/>
  <c r="U37" s="1"/>
  <c r="P38"/>
  <c r="P37"/>
  <c r="I20"/>
  <c r="I23"/>
  <c r="I40"/>
  <c r="I18"/>
  <c r="I30"/>
  <c r="I27"/>
  <c r="I17"/>
  <c r="I16"/>
  <c r="I21"/>
  <c r="I34"/>
  <c r="I35"/>
  <c r="F92" i="1"/>
  <c r="N54" i="8" s="1"/>
  <c r="Y21" s="1"/>
  <c r="R23"/>
  <c r="R16"/>
  <c r="R17"/>
  <c r="R38"/>
  <c r="R28"/>
  <c r="R15"/>
  <c r="R39"/>
  <c r="R36"/>
  <c r="R41"/>
  <c r="R42"/>
  <c r="R32"/>
  <c r="R30"/>
  <c r="R40"/>
  <c r="R19"/>
  <c r="R35"/>
  <c r="R34"/>
  <c r="R26"/>
  <c r="C19"/>
  <c r="C17"/>
  <c r="C20"/>
  <c r="C24"/>
  <c r="C27"/>
  <c r="C39"/>
  <c r="C31"/>
  <c r="C21"/>
  <c r="C29"/>
  <c r="C18"/>
  <c r="C34"/>
  <c r="C33"/>
  <c r="C16"/>
  <c r="C35"/>
  <c r="C25"/>
  <c r="C41"/>
  <c r="C22"/>
  <c r="N36"/>
  <c r="N16"/>
  <c r="N18"/>
  <c r="N26"/>
  <c r="N39"/>
  <c r="N37"/>
  <c r="N38"/>
  <c r="N40"/>
  <c r="N41"/>
  <c r="N42"/>
  <c r="N33"/>
  <c r="N22"/>
  <c r="N30"/>
  <c r="N29"/>
  <c r="E15"/>
  <c r="E35"/>
  <c r="E18"/>
  <c r="E38"/>
  <c r="E29"/>
  <c r="E25"/>
  <c r="P29"/>
  <c r="G92" i="1"/>
  <c r="P54" i="8" s="1"/>
  <c r="P24"/>
  <c r="E92" i="1"/>
  <c r="L54" i="8" s="1"/>
  <c r="W18" s="1"/>
  <c r="H91" i="1"/>
  <c r="P17" i="8"/>
  <c r="L16"/>
  <c r="L36"/>
  <c r="L37"/>
  <c r="L29"/>
  <c r="L25"/>
  <c r="L33"/>
  <c r="L18"/>
  <c r="L32"/>
  <c r="L42"/>
  <c r="L40"/>
  <c r="L26"/>
  <c r="L21"/>
  <c r="L39"/>
  <c r="L41"/>
  <c r="L38"/>
  <c r="L34"/>
  <c r="L31"/>
  <c r="L30"/>
  <c r="L35"/>
  <c r="Y43"/>
  <c r="H90" i="1"/>
  <c r="N52" i="8"/>
  <c r="P16"/>
  <c r="P26"/>
  <c r="P40"/>
  <c r="P19"/>
  <c r="P15"/>
  <c r="P41"/>
  <c r="P35"/>
  <c r="P36"/>
  <c r="P30"/>
  <c r="E23"/>
  <c r="E17"/>
  <c r="E31"/>
  <c r="E40"/>
  <c r="P33"/>
  <c r="P42"/>
  <c r="P39"/>
  <c r="E19"/>
  <c r="E16"/>
  <c r="E20"/>
  <c r="U42" l="1"/>
  <c r="U39"/>
  <c r="U34"/>
  <c r="U15"/>
  <c r="U35"/>
  <c r="U26"/>
  <c r="U41"/>
  <c r="U33"/>
  <c r="Y20"/>
  <c r="W24"/>
  <c r="U23"/>
  <c r="U38"/>
  <c r="W41"/>
  <c r="U18"/>
  <c r="W20"/>
  <c r="U31"/>
  <c r="U30"/>
  <c r="W35"/>
  <c r="U19"/>
  <c r="U20"/>
  <c r="W15"/>
  <c r="U25"/>
  <c r="U40"/>
  <c r="U29"/>
  <c r="U16"/>
  <c r="W31"/>
  <c r="U21"/>
  <c r="W34"/>
  <c r="U22"/>
  <c r="U27"/>
  <c r="U28"/>
  <c r="U17"/>
  <c r="Y26"/>
  <c r="Y19"/>
  <c r="Y40"/>
  <c r="Y31"/>
  <c r="Y37"/>
  <c r="Y29"/>
  <c r="Y25"/>
  <c r="Y42"/>
  <c r="Y34"/>
  <c r="Y18"/>
  <c r="Y27"/>
  <c r="Y17"/>
  <c r="Y33"/>
  <c r="Y22"/>
  <c r="Y41"/>
  <c r="Y35"/>
  <c r="Y39"/>
  <c r="Y38"/>
  <c r="Y23"/>
  <c r="Y16"/>
  <c r="Y15"/>
  <c r="Y30"/>
  <c r="W38"/>
  <c r="W22"/>
  <c r="W29"/>
  <c r="W30"/>
  <c r="W25"/>
  <c r="W33"/>
  <c r="W40"/>
  <c r="W17"/>
  <c r="W19"/>
  <c r="W16"/>
  <c r="W39"/>
  <c r="W42"/>
  <c r="AA16"/>
  <c r="AA26"/>
  <c r="AA17"/>
  <c r="AA39"/>
  <c r="AA34"/>
  <c r="AA38"/>
  <c r="AA21"/>
  <c r="AA18"/>
  <c r="AA27"/>
  <c r="AA25"/>
  <c r="AA15"/>
  <c r="AA42"/>
  <c r="AA35"/>
  <c r="AA33"/>
  <c r="AA23"/>
  <c r="AA41"/>
  <c r="AA29"/>
  <c r="AA37"/>
  <c r="AA24"/>
  <c r="AA30"/>
  <c r="AA31"/>
  <c r="AA40"/>
  <c r="AA19"/>
  <c r="AA22"/>
  <c r="W21"/>
  <c r="W23"/>
  <c r="W26"/>
  <c r="W27"/>
  <c r="G30"/>
  <c r="G21"/>
  <c r="G31"/>
  <c r="G34"/>
  <c r="G20"/>
  <c r="G27"/>
  <c r="G17"/>
  <c r="G16"/>
  <c r="G19"/>
  <c r="G35"/>
  <c r="G22"/>
  <c r="G23"/>
  <c r="G26"/>
  <c r="G37"/>
  <c r="G15"/>
</calcChain>
</file>

<file path=xl/comments1.xml><?xml version="1.0" encoding="utf-8"?>
<comments xmlns="http://schemas.openxmlformats.org/spreadsheetml/2006/main">
  <authors>
    <author>Hooper</author>
  </authors>
  <commentList>
    <comment ref="B18" authorId="0">
      <text>
        <r>
          <rPr>
            <b/>
            <sz val="7"/>
            <color indexed="81"/>
            <rFont val="Tahoma"/>
          </rPr>
          <t xml:space="preserve">Definition:
</t>
        </r>
        <r>
          <rPr>
            <sz val="7"/>
            <color indexed="81"/>
            <rFont val="Tahoma"/>
          </rPr>
          <t>Commit totally to special purpose or cause.</t>
        </r>
      </text>
    </comment>
    <comment ref="G18" authorId="0">
      <text>
        <r>
          <rPr>
            <b/>
            <sz val="7"/>
            <color indexed="81"/>
            <rFont val="Tahoma"/>
          </rPr>
          <t xml:space="preserve">Definition:
</t>
        </r>
        <r>
          <rPr>
            <sz val="7"/>
            <color indexed="81"/>
            <rFont val="Tahoma"/>
          </rPr>
          <t>Powerful, persuasive.</t>
        </r>
      </text>
    </comment>
    <comment ref="L18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Relate in full.</t>
        </r>
      </text>
    </comment>
    <comment ref="B19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Exact, correct, without errors.</t>
        </r>
      </text>
    </comment>
    <comment ref="G19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Faithful, true to allegiance.</t>
        </r>
      </text>
    </comment>
    <comment ref="L19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Able to express oneself fluently.</t>
        </r>
      </text>
    </comment>
    <comment ref="B20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Having disposition of being kind and favourable.</t>
        </r>
      </text>
    </comment>
    <comment ref="G20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Particular, exact.</t>
        </r>
      </text>
    </comment>
    <comment ref="L20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Able to bring things into being.</t>
        </r>
      </text>
    </comment>
    <comment ref="B21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Unable to bear trials calmly.</t>
        </r>
      </text>
    </comment>
    <comment ref="G21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Easy to speak to, polite, friendly.</t>
        </r>
      </text>
    </comment>
    <comment ref="L21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Trustworthy, dependable.</t>
        </r>
      </text>
    </comment>
    <comment ref="B24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Able to convince others.</t>
        </r>
      </text>
    </comment>
    <comment ref="G24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Able to stimulate and motivate others.</t>
        </r>
      </text>
    </comment>
    <comment ref="L24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Works to a set of rules.</t>
        </r>
      </text>
    </comment>
    <comment ref="B25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Relying on one's own powers; confident.</t>
        </r>
      </text>
    </comment>
    <comment ref="G25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One who ponders, considers.</t>
        </r>
      </text>
    </comment>
    <comment ref="L25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Compassionate.</t>
        </r>
      </text>
    </comment>
    <comment ref="B26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To assist others.</t>
        </r>
      </text>
    </comment>
    <comment ref="G26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Feeling readily and acutely.</t>
        </r>
      </text>
    </comment>
    <comment ref="L26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Person that is assured of success.</t>
        </r>
      </text>
    </comment>
    <comment ref="B27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Gentle, placid, calm.</t>
        </r>
      </text>
    </comment>
    <comment ref="G27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Having firm intention, resolute.</t>
        </r>
      </text>
    </comment>
    <comment ref="L27" authorId="0">
      <text>
        <r>
          <rPr>
            <b/>
            <sz val="7"/>
            <color indexed="81"/>
            <rFont val="Tahoma"/>
          </rPr>
          <t xml:space="preserve">Definition:
</t>
        </r>
        <r>
          <rPr>
            <sz val="7"/>
            <color indexed="81"/>
            <rFont val="Tahoma"/>
          </rPr>
          <t>Able to interact well with others.</t>
        </r>
      </text>
    </comment>
    <comment ref="B30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Kind.</t>
        </r>
      </text>
    </comment>
    <comment ref="G30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Physically or mentally powerful.</t>
        </r>
      </text>
    </comment>
    <comment ref="L30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Full of fun.</t>
        </r>
      </text>
    </comment>
    <comment ref="B31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Acting momentarily.</t>
        </r>
      </text>
    </comment>
    <comment ref="G31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Sociable, fond of company.</t>
        </r>
      </text>
    </comment>
    <comment ref="L31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Not harsh or severe.</t>
        </r>
      </text>
    </comment>
    <comment ref="B32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Filled with keen interest.</t>
        </r>
      </text>
    </comment>
    <comment ref="G32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Grown up.</t>
        </r>
      </text>
    </comment>
    <comment ref="L32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Very strong, passionate.</t>
        </r>
      </text>
    </comment>
    <comment ref="B33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Uniform in thought or action.</t>
        </r>
      </text>
    </comment>
    <comment ref="G33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Very self-conscious.</t>
        </r>
      </text>
    </comment>
    <comment ref="L33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Self-controlled.</t>
        </r>
      </text>
    </comment>
    <comment ref="B36" authorId="0">
      <text>
        <r>
          <rPr>
            <b/>
            <sz val="7"/>
            <color indexed="81"/>
            <rFont val="Tahoma"/>
          </rPr>
          <t>Hooper:</t>
        </r>
        <r>
          <rPr>
            <sz val="7"/>
            <color indexed="81"/>
            <rFont val="Tahoma"/>
          </rPr>
          <t xml:space="preserve">
Orderly and arranged.</t>
        </r>
      </text>
    </comment>
    <comment ref="G36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Even tempered, able to endure calmly.</t>
        </r>
      </text>
    </comment>
    <comment ref="L36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Showing strong emotion/desire.</t>
        </r>
      </text>
    </comment>
    <comment ref="B37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Reliable, dependable.</t>
        </r>
      </text>
    </comment>
    <comment ref="G37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Skeptical.</t>
        </r>
      </text>
    </comment>
    <comment ref="L37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Intentional.</t>
        </r>
      </text>
    </comment>
    <comment ref="B38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Given to talking a great deal.</t>
        </r>
      </text>
    </comment>
    <comment ref="G38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Direct in expressing oneself.</t>
        </r>
      </text>
    </comment>
    <comment ref="L38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Humble opinion of oneself.</t>
        </r>
      </text>
    </comment>
    <comment ref="B39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To think up, originate.</t>
        </r>
      </text>
    </comment>
    <comment ref="G39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Able to be easily amused and enjoy oneself.</t>
        </r>
      </text>
    </comment>
    <comment ref="L39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Able to transfer information well.</t>
        </r>
      </text>
    </comment>
    <comment ref="B42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Forthcoming, generous.</t>
        </r>
      </text>
    </comment>
    <comment ref="G42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Arranges beforehand.</t>
        </r>
      </text>
    </comment>
    <comment ref="L42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Capable of distinguishing right from wrong.</t>
        </r>
      </text>
    </comment>
    <comment ref="B43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Loyal, loving.</t>
        </r>
      </text>
    </comment>
    <comment ref="G43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Affectionate.</t>
        </r>
      </text>
    </comment>
    <comment ref="L43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Forceful, energetic.</t>
        </r>
      </text>
    </comment>
    <comment ref="B44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Fastidious.</t>
        </r>
      </text>
    </comment>
    <comment ref="G44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Striking an impression.</t>
        </r>
      </text>
    </comment>
    <comment ref="L44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Clean and tidy.</t>
        </r>
      </text>
    </comment>
    <comment ref="B45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Perservering, stubborn.</t>
        </r>
      </text>
    </comment>
    <comment ref="G45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Self-assured.</t>
        </r>
      </text>
    </comment>
    <comment ref="L45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Sensitive, sympathetic.</t>
        </r>
      </text>
    </comment>
    <comment ref="B48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At ease.</t>
        </r>
      </text>
    </comment>
    <comment ref="G48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Striving to contend.</t>
        </r>
      </text>
    </comment>
    <comment ref="L48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Careful of the feelings of others.</t>
        </r>
      </text>
    </comment>
    <comment ref="B49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Attractive, pleasant.</t>
        </r>
      </text>
    </comment>
    <comment ref="G49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Real, sincere.</t>
        </r>
      </text>
    </comment>
    <comment ref="L49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Examines in detail.</t>
        </r>
      </text>
    </comment>
    <comment ref="B50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Concerned with action not theory.</t>
        </r>
      </text>
    </comment>
    <comment ref="G50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Self controlled.</t>
        </r>
      </text>
    </comment>
    <comment ref="L50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Adaptable.</t>
        </r>
      </text>
    </comment>
    <comment ref="B51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Positive, assured.</t>
        </r>
      </text>
    </comment>
    <comment ref="G51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Friendly, companionable.</t>
        </r>
      </text>
    </comment>
    <comment ref="L51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Enjoys communicating with others.</t>
        </r>
      </text>
    </comment>
    <comment ref="B54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Funny, amusing.</t>
        </r>
      </text>
    </comment>
    <comment ref="G54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Arising naturally.</t>
        </r>
      </text>
    </comment>
    <comment ref="L54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Unduly confident in one's own opinion.</t>
        </r>
      </text>
    </comment>
    <comment ref="B55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Achieves results without waste of time or effort.</t>
        </r>
      </text>
    </comment>
    <comment ref="G55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Sophisticated, refined.</t>
        </r>
      </text>
    </comment>
    <comment ref="L55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Refined, worldly-wise.</t>
        </r>
      </text>
    </comment>
    <comment ref="B56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Mentally alert.</t>
        </r>
      </text>
    </comment>
    <comment ref="G56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Places importance on insignificant details.</t>
        </r>
      </text>
    </comment>
    <comment ref="L56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Careful, circumspect.</t>
        </r>
      </text>
    </comment>
    <comment ref="B57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Steady, firm.</t>
        </r>
      </text>
    </comment>
    <comment ref="G57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Able to be anticipated.</t>
        </r>
      </text>
    </comment>
    <comment ref="L57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Sympathetic, gentle, friendly.</t>
        </r>
      </text>
    </comment>
    <comment ref="B60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Traditional, conventional.</t>
        </r>
      </text>
    </comment>
    <comment ref="G60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Capable of reasoning according to logic.</t>
        </r>
      </text>
    </comment>
    <comment ref="L60" authorId="0">
      <text>
        <r>
          <rPr>
            <b/>
            <sz val="10"/>
            <color indexed="81"/>
            <rFont val="Tahoma"/>
            <family val="2"/>
          </rPr>
          <t>Definition:</t>
        </r>
        <r>
          <rPr>
            <sz val="10"/>
            <color indexed="81"/>
            <rFont val="Tahoma"/>
            <family val="2"/>
          </rPr>
          <t xml:space="preserve">
Genuine, real.</t>
        </r>
      </text>
    </comment>
    <comment ref="B61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Brings things into practice.</t>
        </r>
      </text>
    </comment>
    <comment ref="G61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Very self conscious.</t>
        </r>
      </text>
    </comment>
    <comment ref="L61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Very detailed and painstaking.</t>
        </r>
      </text>
    </comment>
    <comment ref="B62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Self-assured in speech and appearance.</t>
        </r>
      </text>
    </comment>
    <comment ref="G62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Tactful.</t>
        </r>
      </text>
    </comment>
    <comment ref="L62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Able to persuade.</t>
        </r>
      </text>
    </comment>
    <comment ref="B63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Rational, sensible.</t>
        </r>
      </text>
    </comment>
    <comment ref="G63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Enjoys danger, uncertainty.</t>
        </r>
      </text>
    </comment>
    <comment ref="L63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Constantly ask authoritatively.</t>
        </r>
      </text>
    </comment>
    <comment ref="B66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Careful, thorough.</t>
        </r>
      </text>
    </comment>
    <comment ref="G66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To assist others.</t>
        </r>
      </text>
    </comment>
    <comment ref="L66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Willing to give or share.</t>
        </r>
      </text>
    </comment>
    <comment ref="B67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Competant, efficient.</t>
        </r>
      </text>
    </comment>
    <comment ref="G67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Taking the most cheerful view.</t>
        </r>
      </text>
    </comment>
    <comment ref="L67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Steady or firm.</t>
        </r>
      </text>
    </comment>
    <comment ref="B68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Conscious, realising.</t>
        </r>
      </text>
    </comment>
    <comment ref="G68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Based on reason.</t>
        </r>
      </text>
    </comment>
    <comment ref="L68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Stimulating.</t>
        </r>
      </text>
    </comment>
    <comment ref="B69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Oppose others with hostility.</t>
        </r>
      </text>
    </comment>
    <comment ref="G69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Conclusive, final.</t>
        </r>
      </text>
    </comment>
    <comment ref="L69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Uncommunicative.</t>
        </r>
      </text>
    </comment>
    <comment ref="B72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An initiator.</t>
        </r>
      </text>
    </comment>
    <comment ref="G72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Hard to please, over sensitive.</t>
        </r>
      </text>
    </comment>
    <comment ref="L72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Hearty, warm, friendly.</t>
        </r>
      </text>
    </comment>
    <comment ref="B73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Friendly in manner.</t>
        </r>
      </text>
    </comment>
    <comment ref="G73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Never wearying.</t>
        </r>
      </text>
    </comment>
    <comment ref="L73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Well behaved, methodical.</t>
        </r>
      </text>
    </comment>
    <comment ref="B74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Acting in line with moral principles.</t>
        </r>
      </text>
    </comment>
    <comment ref="G74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Satisfied with one's achievements.</t>
        </r>
      </text>
    </comment>
    <comment ref="L74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Noble, serious.</t>
        </r>
      </text>
    </comment>
    <comment ref="B75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Demanding the highest standards.</t>
        </r>
      </text>
    </comment>
    <comment ref="G75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Compelling.</t>
        </r>
      </text>
    </comment>
    <comment ref="L75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Accomplished, performs successfully.</t>
        </r>
      </text>
    </comment>
    <comment ref="B78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Generous, kind, patient.</t>
        </r>
      </text>
    </comment>
    <comment ref="G78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Ready, eager.</t>
        </r>
      </text>
    </comment>
    <comment ref="B79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Frank, truthful.</t>
        </r>
      </text>
    </comment>
    <comment ref="G79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Restrained, regulated.</t>
        </r>
      </text>
    </comment>
    <comment ref="B80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In good spirits, happy.</t>
        </r>
      </text>
    </comment>
    <comment ref="G80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Exciting.</t>
        </r>
      </text>
    </comment>
    <comment ref="B81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Deferential.</t>
        </r>
      </text>
    </comment>
    <comment ref="G81" authorId="0">
      <text>
        <r>
          <rPr>
            <b/>
            <sz val="7"/>
            <color indexed="81"/>
            <rFont val="Tahoma"/>
          </rPr>
          <t>Definition:</t>
        </r>
        <r>
          <rPr>
            <sz val="7"/>
            <color indexed="81"/>
            <rFont val="Tahoma"/>
          </rPr>
          <t xml:space="preserve">
Resolute, definite.</t>
        </r>
      </text>
    </comment>
  </commentList>
</comments>
</file>

<file path=xl/sharedStrings.xml><?xml version="1.0" encoding="utf-8"?>
<sst xmlns="http://schemas.openxmlformats.org/spreadsheetml/2006/main" count="270" uniqueCount="142">
  <si>
    <t>Please click here to go to the Questionaire</t>
  </si>
  <si>
    <t>Enter your Name on the next line</t>
  </si>
  <si>
    <t>Example</t>
  </si>
  <si>
    <t>Personality Profile for</t>
  </si>
  <si>
    <t xml:space="preserve">Now you have finished, please save the file to your desktop and email it 
back to us at </t>
  </si>
  <si>
    <t>Please enter your name on the next line</t>
  </si>
  <si>
    <t>(D)</t>
  </si>
  <si>
    <t>(A)</t>
  </si>
  <si>
    <t>(B)</t>
  </si>
  <si>
    <t>Most</t>
  </si>
  <si>
    <t>Least</t>
  </si>
  <si>
    <t>N</t>
  </si>
  <si>
    <t>E</t>
  </si>
  <si>
    <t>S</t>
  </si>
  <si>
    <t>W</t>
  </si>
  <si>
    <t>Diff</t>
  </si>
  <si>
    <t>Dedicated</t>
  </si>
  <si>
    <t>Accurate</t>
  </si>
  <si>
    <t>Friendly</t>
  </si>
  <si>
    <t>Impatient</t>
  </si>
  <si>
    <t>Inspirational</t>
  </si>
  <si>
    <t>Thinker</t>
  </si>
  <si>
    <t>Sensitive</t>
  </si>
  <si>
    <t>Determined</t>
  </si>
  <si>
    <t>Playful</t>
  </si>
  <si>
    <t>Lenient</t>
  </si>
  <si>
    <t>Intense</t>
  </si>
  <si>
    <t>Restrained</t>
  </si>
  <si>
    <t>Open</t>
  </si>
  <si>
    <t>Devoted</t>
  </si>
  <si>
    <t>Particular</t>
  </si>
  <si>
    <t>Persistent</t>
  </si>
  <si>
    <t>Competitive</t>
  </si>
  <si>
    <t>Genuine</t>
  </si>
  <si>
    <t>Disciplined</t>
  </si>
  <si>
    <t>Social</t>
  </si>
  <si>
    <t>Opinionated</t>
  </si>
  <si>
    <t>Sophisticated</t>
  </si>
  <si>
    <t>Cautious</t>
  </si>
  <si>
    <t>Kind</t>
  </si>
  <si>
    <t>Conscientious</t>
  </si>
  <si>
    <t>Capable</t>
  </si>
  <si>
    <t>Aware</t>
  </si>
  <si>
    <t>Confrontational</t>
  </si>
  <si>
    <t>Fastidious</t>
  </si>
  <si>
    <t>Tireless</t>
  </si>
  <si>
    <t>Proud</t>
  </si>
  <si>
    <t>Compulsive</t>
  </si>
  <si>
    <t>Forceful</t>
  </si>
  <si>
    <t>Loyal</t>
  </si>
  <si>
    <t>Precise</t>
  </si>
  <si>
    <t>Affable</t>
  </si>
  <si>
    <t>Systematic</t>
  </si>
  <si>
    <t>Caring</t>
  </si>
  <si>
    <t>Winner</t>
  </si>
  <si>
    <t>Good mixer</t>
  </si>
  <si>
    <t>Organised</t>
  </si>
  <si>
    <t>Trustworthy</t>
  </si>
  <si>
    <t>Talkative</t>
  </si>
  <si>
    <t>Inventive</t>
  </si>
  <si>
    <t>Planner</t>
  </si>
  <si>
    <t>Loving</t>
  </si>
  <si>
    <t>Effective</t>
  </si>
  <si>
    <t>Assertive</t>
  </si>
  <si>
    <t>Considerate</t>
  </si>
  <si>
    <t>Analytical</t>
  </si>
  <si>
    <t>Versatile</t>
  </si>
  <si>
    <t>Interactive</t>
  </si>
  <si>
    <t>Conservative</t>
  </si>
  <si>
    <t>Initiator</t>
  </si>
  <si>
    <t>Smooth</t>
  </si>
  <si>
    <t>Reasonable</t>
  </si>
  <si>
    <t>Supportive</t>
  </si>
  <si>
    <t>Optimistic</t>
  </si>
  <si>
    <t>Rational</t>
  </si>
  <si>
    <t>Decisive</t>
  </si>
  <si>
    <t>Cordial</t>
  </si>
  <si>
    <t>Orderly</t>
  </si>
  <si>
    <t>Dignified</t>
  </si>
  <si>
    <t>Achiever</t>
  </si>
  <si>
    <t>Detailed</t>
  </si>
  <si>
    <t>Articulate</t>
  </si>
  <si>
    <t>Creative</t>
  </si>
  <si>
    <t>Reliable</t>
  </si>
  <si>
    <t>Good hearted</t>
  </si>
  <si>
    <t>Impulsive</t>
  </si>
  <si>
    <t>Enthusiastic</t>
  </si>
  <si>
    <t>Consistent</t>
  </si>
  <si>
    <t>Patient</t>
  </si>
  <si>
    <t>Cynical</t>
  </si>
  <si>
    <t>Frank</t>
  </si>
  <si>
    <t>Fun</t>
  </si>
  <si>
    <t>Moral</t>
  </si>
  <si>
    <t>Dynamic</t>
  </si>
  <si>
    <t>Neat</t>
  </si>
  <si>
    <t>Responsive</t>
  </si>
  <si>
    <t>Humorous</t>
  </si>
  <si>
    <t>Efficient</t>
  </si>
  <si>
    <t>Quick witted</t>
  </si>
  <si>
    <t>Stable</t>
  </si>
  <si>
    <t>Logical</t>
  </si>
  <si>
    <t>Shy</t>
  </si>
  <si>
    <t>Diplomatic</t>
  </si>
  <si>
    <t>Risk taker</t>
  </si>
  <si>
    <t>Generous</t>
  </si>
  <si>
    <t>Exciting</t>
  </si>
  <si>
    <t>Reserved</t>
  </si>
  <si>
    <t>Gentle</t>
  </si>
  <si>
    <t>Direct</t>
  </si>
  <si>
    <t>Cheerful</t>
  </si>
  <si>
    <t>Respectful</t>
  </si>
  <si>
    <t>Persuasive</t>
  </si>
  <si>
    <t>Self reliant</t>
  </si>
  <si>
    <t>Quiet</t>
  </si>
  <si>
    <t>Strong</t>
  </si>
  <si>
    <t>Gregarious</t>
  </si>
  <si>
    <t>Mature</t>
  </si>
  <si>
    <t>Passionate</t>
  </si>
  <si>
    <t>Deliberate</t>
  </si>
  <si>
    <t>Modest</t>
  </si>
  <si>
    <t>Communicator</t>
  </si>
  <si>
    <t>Natural</t>
  </si>
  <si>
    <t>Likeable</t>
  </si>
  <si>
    <t>Practical</t>
  </si>
  <si>
    <t>Confident</t>
  </si>
  <si>
    <t>Spontaneous</t>
  </si>
  <si>
    <t>Urbane</t>
  </si>
  <si>
    <t>Pedantic</t>
  </si>
  <si>
    <t>Predictable</t>
  </si>
  <si>
    <t>Sincere</t>
  </si>
  <si>
    <t>Thorough</t>
  </si>
  <si>
    <t>Convincing</t>
  </si>
  <si>
    <t>Demanding</t>
  </si>
  <si>
    <t>Proactive</t>
  </si>
  <si>
    <t>Principled</t>
  </si>
  <si>
    <t>Amiable</t>
  </si>
  <si>
    <t>Perfectionistic</t>
  </si>
  <si>
    <t>Willing</t>
  </si>
  <si>
    <t>Controlled</t>
  </si>
  <si>
    <t>Stimulating</t>
  </si>
  <si>
    <t>Firm</t>
  </si>
  <si>
    <t xml:space="preserve"> 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</si>
</sst>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31">
    <font>
      <sz val="10"/>
      <name val="Arial"/>
    </font>
    <font>
      <sz val="12"/>
      <name val="Arial"/>
    </font>
    <font>
      <sz val="22"/>
      <name val="Arial"/>
      <family val="2"/>
    </font>
    <font>
      <sz val="14"/>
      <name val="Arial"/>
      <family val="2"/>
    </font>
    <font>
      <u/>
      <sz val="12"/>
      <color indexed="18"/>
      <name val="Arial"/>
      <family val="2"/>
    </font>
    <font>
      <sz val="10"/>
      <color indexed="18"/>
      <name val="Arial"/>
      <family val="2"/>
    </font>
    <font>
      <sz val="12"/>
      <color indexed="10"/>
      <name val="Arial"/>
      <family val="2"/>
    </font>
    <font>
      <u/>
      <sz val="10"/>
      <color indexed="12"/>
      <name val="Arial"/>
    </font>
    <font>
      <sz val="16"/>
      <color indexed="18"/>
      <name val="Garamond"/>
      <family val="1"/>
    </font>
    <font>
      <b/>
      <sz val="14"/>
      <color indexed="18"/>
      <name val="Garamond"/>
      <family val="1"/>
    </font>
    <font>
      <b/>
      <sz val="20"/>
      <color indexed="10"/>
      <name val="Garamond"/>
      <family val="1"/>
    </font>
    <font>
      <b/>
      <sz val="20"/>
      <name val="Garamond"/>
      <family val="1"/>
    </font>
    <font>
      <sz val="14"/>
      <color indexed="9"/>
      <name val="Bookman Old Style"/>
      <family val="1"/>
    </font>
    <font>
      <sz val="16"/>
      <color indexed="18"/>
      <name val="Bookman Old Style"/>
      <family val="1"/>
    </font>
    <font>
      <b/>
      <sz val="14"/>
      <color indexed="20"/>
      <name val="Georgia"/>
      <family val="1"/>
    </font>
    <font>
      <b/>
      <sz val="10"/>
      <color indexed="18"/>
      <name val="Georgia"/>
      <family val="1"/>
    </font>
    <font>
      <sz val="16"/>
      <color indexed="18"/>
      <name val="Georgia"/>
      <family val="1"/>
    </font>
    <font>
      <sz val="10"/>
      <name val="Georgia"/>
      <family val="1"/>
    </font>
    <font>
      <b/>
      <sz val="12"/>
      <color indexed="18"/>
      <name val="Georgia"/>
      <family val="1"/>
    </font>
    <font>
      <b/>
      <sz val="10"/>
      <color indexed="53"/>
      <name val="Georgia"/>
      <family val="1"/>
    </font>
    <font>
      <strike/>
      <sz val="10"/>
      <name val="Arial"/>
      <family val="2"/>
    </font>
    <font>
      <sz val="7"/>
      <color indexed="81"/>
      <name val="Tahoma"/>
    </font>
    <font>
      <b/>
      <sz val="7"/>
      <color indexed="81"/>
      <name val="Tahoma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rgb="FF00B050"/>
      <name val="Corbel"/>
      <family val="2"/>
    </font>
    <font>
      <b/>
      <sz val="10"/>
      <color rgb="FF00B050"/>
      <name val="Corbel"/>
      <family val="2"/>
    </font>
    <font>
      <b/>
      <sz val="16"/>
      <color rgb="FF00B050"/>
      <name val="Corbel"/>
      <family val="2"/>
    </font>
    <font>
      <u/>
      <sz val="14"/>
      <color rgb="FF00B050"/>
      <name val="Georgia"/>
      <family val="1"/>
    </font>
    <font>
      <sz val="10"/>
      <color rgb="FF00B050"/>
      <name val="Arial"/>
      <family val="2"/>
    </font>
    <font>
      <sz val="14"/>
      <color rgb="FF00B050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48"/>
      </left>
      <right style="thin">
        <color indexed="48"/>
      </right>
      <top/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medium">
        <color indexed="48"/>
      </top>
      <bottom/>
      <diagonal/>
    </border>
    <border>
      <left style="thin">
        <color indexed="48"/>
      </left>
      <right style="thin">
        <color indexed="48"/>
      </right>
      <top/>
      <bottom style="thick">
        <color indexed="10"/>
      </bottom>
      <diagonal/>
    </border>
    <border>
      <left style="thin">
        <color indexed="48"/>
      </left>
      <right style="thin">
        <color indexed="48"/>
      </right>
      <top style="thick">
        <color indexed="10"/>
      </top>
      <bottom/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0" fillId="2" borderId="0" xfId="0" applyFill="1"/>
    <xf numFmtId="0" fontId="0" fillId="2" borderId="0" xfId="0" applyFill="1" applyBorder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0" fontId="12" fillId="3" borderId="0" xfId="0" applyFont="1" applyFill="1" applyBorder="1" applyAlignment="1">
      <alignment horizontal="center" vertical="top" wrapText="1"/>
    </xf>
    <xf numFmtId="0" fontId="13" fillId="3" borderId="0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left" vertical="top" wrapText="1" indent="1"/>
    </xf>
    <xf numFmtId="41" fontId="6" fillId="3" borderId="0" xfId="0" applyNumberFormat="1" applyFont="1" applyFill="1" applyBorder="1" applyAlignment="1" applyProtection="1">
      <alignment horizontal="right" vertical="top" wrapText="1"/>
      <protection locked="0"/>
    </xf>
    <xf numFmtId="0" fontId="5" fillId="3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vertical="top" wrapText="1"/>
    </xf>
    <xf numFmtId="0" fontId="0" fillId="3" borderId="0" xfId="0" applyFill="1" applyBorder="1"/>
    <xf numFmtId="0" fontId="16" fillId="0" borderId="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" fontId="16" fillId="0" borderId="6" xfId="0" applyNumberFormat="1" applyFont="1" applyBorder="1" applyAlignment="1">
      <alignment horizontal="center"/>
    </xf>
    <xf numFmtId="0" fontId="16" fillId="0" borderId="7" xfId="0" applyNumberFormat="1" applyFont="1" applyBorder="1" applyAlignment="1">
      <alignment horizontal="center"/>
    </xf>
    <xf numFmtId="0" fontId="16" fillId="0" borderId="8" xfId="0" applyNumberFormat="1" applyFont="1" applyBorder="1" applyAlignment="1">
      <alignment horizontal="center"/>
    </xf>
    <xf numFmtId="0" fontId="16" fillId="0" borderId="6" xfId="0" applyNumberFormat="1" applyFont="1" applyBorder="1" applyAlignment="1">
      <alignment horizontal="center"/>
    </xf>
    <xf numFmtId="0" fontId="16" fillId="0" borderId="9" xfId="0" applyNumberFormat="1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9" fillId="0" borderId="0" xfId="0" applyNumberFormat="1" applyFont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5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4" fillId="3" borderId="0" xfId="0" applyFont="1" applyFill="1" applyBorder="1" applyAlignment="1" applyProtection="1">
      <alignment horizontal="center"/>
      <protection locked="0"/>
    </xf>
    <xf numFmtId="0" fontId="25" fillId="0" borderId="0" xfId="0" applyFont="1" applyBorder="1"/>
    <xf numFmtId="0" fontId="26" fillId="0" borderId="2" xfId="0" applyFont="1" applyBorder="1" applyAlignment="1">
      <alignment horizontal="center" vertical="top" wrapText="1"/>
    </xf>
    <xf numFmtId="0" fontId="26" fillId="0" borderId="3" xfId="0" applyFont="1" applyBorder="1" applyAlignment="1">
      <alignment horizontal="center" vertical="top" wrapText="1"/>
    </xf>
    <xf numFmtId="0" fontId="25" fillId="0" borderId="2" xfId="0" applyFont="1" applyBorder="1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4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25" fillId="0" borderId="4" xfId="0" applyFont="1" applyBorder="1" applyAlignment="1" applyProtection="1">
      <alignment horizontal="center" vertical="top" wrapText="1"/>
      <protection locked="0"/>
    </xf>
    <xf numFmtId="0" fontId="26" fillId="0" borderId="2" xfId="0" applyFont="1" applyBorder="1" applyAlignment="1" applyProtection="1">
      <alignment horizontal="center" vertical="top" wrapText="1"/>
      <protection locked="0"/>
    </xf>
    <xf numFmtId="0" fontId="25" fillId="0" borderId="2" xfId="0" applyFont="1" applyBorder="1" applyAlignment="1" applyProtection="1">
      <alignment horizontal="center" vertical="top" wrapText="1"/>
      <protection locked="0"/>
    </xf>
    <xf numFmtId="0" fontId="25" fillId="0" borderId="4" xfId="0" applyFont="1" applyBorder="1" applyAlignment="1">
      <alignment horizontal="center" vertical="top" wrapText="1"/>
    </xf>
    <xf numFmtId="0" fontId="25" fillId="0" borderId="3" xfId="0" applyFont="1" applyBorder="1" applyAlignment="1" applyProtection="1">
      <alignment horizontal="center" vertical="top" wrapText="1"/>
      <protection locked="0"/>
    </xf>
    <xf numFmtId="0" fontId="25" fillId="0" borderId="0" xfId="0" applyFont="1" applyFill="1" applyBorder="1" applyAlignment="1">
      <alignment vertical="top" wrapText="1"/>
    </xf>
    <xf numFmtId="0" fontId="26" fillId="3" borderId="2" xfId="0" applyFont="1" applyFill="1" applyBorder="1"/>
    <xf numFmtId="0" fontId="26" fillId="3" borderId="0" xfId="0" applyFont="1" applyFill="1" applyBorder="1"/>
    <xf numFmtId="0" fontId="25" fillId="0" borderId="0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right" vertical="top" wrapText="1"/>
    </xf>
    <xf numFmtId="0" fontId="25" fillId="0" borderId="1" xfId="0" applyFont="1" applyBorder="1" applyAlignment="1">
      <alignment horizontal="center" vertical="top" wrapText="1"/>
    </xf>
    <xf numFmtId="0" fontId="27" fillId="3" borderId="0" xfId="0" applyFont="1" applyFill="1" applyBorder="1" applyAlignment="1">
      <alignment horizontal="center" vertical="top" wrapText="1"/>
    </xf>
    <xf numFmtId="0" fontId="28" fillId="3" borderId="0" xfId="1" applyFont="1" applyFill="1" applyBorder="1" applyAlignment="1" applyProtection="1">
      <alignment horizontal="center" vertical="top" wrapText="1"/>
    </xf>
    <xf numFmtId="0" fontId="29" fillId="3" borderId="0" xfId="0" applyFont="1" applyFill="1" applyBorder="1" applyAlignment="1">
      <alignment horizontal="left" vertical="top" wrapText="1" indent="1"/>
    </xf>
    <xf numFmtId="0" fontId="30" fillId="3" borderId="0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struction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7</xdr:row>
      <xdr:rowOff>114300</xdr:rowOff>
    </xdr:from>
    <xdr:to>
      <xdr:col>0</xdr:col>
      <xdr:colOff>6200775</xdr:colOff>
      <xdr:row>17</xdr:row>
      <xdr:rowOff>180975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419100" y="2066925"/>
          <a:ext cx="5781675" cy="2314575"/>
        </a:xfrm>
        <a:prstGeom prst="rect">
          <a:avLst/>
        </a:prstGeom>
        <a:solidFill>
          <a:srgbClr val="FFFF99">
            <a:alpha val="50000"/>
          </a:srgbClr>
        </a:solidFill>
        <a:ln w="9525">
          <a:solidFill>
            <a:srgbClr val="00009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AU" sz="1400" b="0" i="0" u="none" strike="noStrike" baseline="0">
              <a:solidFill>
                <a:srgbClr val="00B050"/>
              </a:solidFill>
              <a:latin typeface="Georgia"/>
            </a:rPr>
            <a:t>Please take the time to read through this questionnaire and </a:t>
          </a:r>
        </a:p>
        <a:p>
          <a:pPr algn="ctr" rtl="0">
            <a:defRPr sz="1000"/>
          </a:pPr>
          <a:r>
            <a:rPr lang="en-AU" sz="1400" b="0" i="0" u="none" strike="noStrike" baseline="0">
              <a:solidFill>
                <a:srgbClr val="00B050"/>
              </a:solidFill>
              <a:latin typeface="Georgia"/>
            </a:rPr>
            <a:t>complete each section </a:t>
          </a:r>
        </a:p>
        <a:p>
          <a:pPr algn="ctr" rtl="0">
            <a:defRPr sz="1000"/>
          </a:pPr>
          <a:r>
            <a:rPr lang="en-AU" sz="1400" b="0" i="0" u="none" strike="noStrike" baseline="0">
              <a:solidFill>
                <a:srgbClr val="00B050"/>
              </a:solidFill>
              <a:latin typeface="Georgia"/>
            </a:rPr>
            <a:t>Please put a </a:t>
          </a:r>
          <a:r>
            <a:rPr lang="en-AU" sz="1400" b="1" i="0" u="none" strike="noStrike" baseline="0">
              <a:solidFill>
                <a:srgbClr val="00B050"/>
              </a:solidFill>
              <a:latin typeface="Georgia"/>
            </a:rPr>
            <a:t>Number 1</a:t>
          </a:r>
          <a:r>
            <a:rPr lang="en-AU" sz="1400" b="0" i="0" u="none" strike="noStrike" baseline="0">
              <a:solidFill>
                <a:srgbClr val="00B050"/>
              </a:solidFill>
              <a:latin typeface="Georgia"/>
            </a:rPr>
            <a:t> in  the box which is the </a:t>
          </a:r>
          <a:r>
            <a:rPr lang="en-AU" sz="1400" b="1" i="0" u="none" strike="noStrike" baseline="0">
              <a:solidFill>
                <a:srgbClr val="00B050"/>
              </a:solidFill>
              <a:latin typeface="Georgia"/>
            </a:rPr>
            <a:t>most like you </a:t>
          </a:r>
        </a:p>
        <a:p>
          <a:pPr algn="ctr" rtl="0">
            <a:defRPr sz="1000"/>
          </a:pPr>
          <a:r>
            <a:rPr lang="en-AU" sz="1400" b="1" i="0" u="none" strike="noStrike" baseline="0">
              <a:solidFill>
                <a:srgbClr val="00B050"/>
              </a:solidFill>
              <a:latin typeface="Georgia"/>
            </a:rPr>
            <a:t>(only one)</a:t>
          </a:r>
          <a:endParaRPr lang="en-AU" sz="1400" b="0" i="0" u="none" strike="noStrike" baseline="0">
            <a:solidFill>
              <a:srgbClr val="00B050"/>
            </a:solidFill>
            <a:latin typeface="Georgia"/>
          </a:endParaRPr>
        </a:p>
        <a:p>
          <a:pPr algn="ctr" rtl="0">
            <a:defRPr sz="1000"/>
          </a:pPr>
          <a:r>
            <a:rPr lang="en-AU" sz="1400" b="1" i="0" u="none" strike="noStrike" baseline="0">
              <a:solidFill>
                <a:srgbClr val="00B050"/>
              </a:solidFill>
              <a:latin typeface="Georgia"/>
            </a:rPr>
            <a:t>and </a:t>
          </a:r>
          <a:endParaRPr lang="en-AU" sz="1400" b="0" i="0" u="none" strike="noStrike" baseline="0">
            <a:solidFill>
              <a:srgbClr val="00B050"/>
            </a:solidFill>
            <a:latin typeface="Georgia"/>
          </a:endParaRPr>
        </a:p>
        <a:p>
          <a:pPr algn="ctr" rtl="0">
            <a:defRPr sz="1000"/>
          </a:pPr>
          <a:r>
            <a:rPr lang="en-AU" sz="1400" b="0" i="0" u="none" strike="noStrike" baseline="0">
              <a:solidFill>
                <a:srgbClr val="00B050"/>
              </a:solidFill>
              <a:latin typeface="Georgia"/>
            </a:rPr>
            <a:t>a </a:t>
          </a:r>
          <a:r>
            <a:rPr lang="en-AU" sz="1400" b="1" i="0" u="none" strike="noStrike" baseline="0">
              <a:solidFill>
                <a:srgbClr val="00B050"/>
              </a:solidFill>
              <a:latin typeface="Georgia"/>
            </a:rPr>
            <a:t>Number 1</a:t>
          </a:r>
          <a:r>
            <a:rPr lang="en-AU" sz="1400" b="0" i="0" u="none" strike="noStrike" baseline="0">
              <a:solidFill>
                <a:srgbClr val="00B050"/>
              </a:solidFill>
              <a:latin typeface="Georgia"/>
            </a:rPr>
            <a:t> in the box which is </a:t>
          </a:r>
          <a:r>
            <a:rPr lang="en-AU" sz="1400" b="1" i="0" u="none" strike="noStrike" baseline="0">
              <a:solidFill>
                <a:srgbClr val="00B050"/>
              </a:solidFill>
              <a:latin typeface="Georgia"/>
            </a:rPr>
            <a:t>least like you (only one)</a:t>
          </a:r>
          <a:endParaRPr lang="en-AU" sz="1400" b="0" i="0" u="none" strike="noStrike" baseline="0">
            <a:solidFill>
              <a:srgbClr val="00B050"/>
            </a:solidFill>
            <a:latin typeface="Georgia"/>
          </a:endParaRPr>
        </a:p>
        <a:p>
          <a:pPr algn="ctr" rtl="0">
            <a:defRPr sz="1000"/>
          </a:pPr>
          <a:r>
            <a:rPr lang="en-AU" sz="1400" b="1" i="0" u="none" strike="noStrike" baseline="0">
              <a:solidFill>
                <a:srgbClr val="00B050"/>
              </a:solidFill>
              <a:latin typeface="Georgia"/>
            </a:rPr>
            <a:t>Please follow the example</a:t>
          </a:r>
        </a:p>
        <a:p>
          <a:pPr algn="ctr" rtl="0">
            <a:defRPr sz="1000"/>
          </a:pPr>
          <a:r>
            <a:rPr lang="en-AU" sz="1400" b="1" i="0" u="none" strike="noStrike" baseline="0">
              <a:solidFill>
                <a:srgbClr val="00B050"/>
              </a:solidFill>
              <a:latin typeface="Georgia"/>
            </a:rPr>
            <a:t>* Definitions of the words used in this profile can be found by moving the mouse cursor over the word</a:t>
          </a:r>
        </a:p>
      </xdr:txBody>
    </xdr:sp>
    <xdr:clientData/>
  </xdr:twoCellAnchor>
  <xdr:twoCellAnchor editAs="oneCell">
    <xdr:from>
      <xdr:col>0</xdr:col>
      <xdr:colOff>2446421</xdr:colOff>
      <xdr:row>0</xdr:row>
      <xdr:rowOff>90236</xdr:rowOff>
    </xdr:from>
    <xdr:to>
      <xdr:col>0</xdr:col>
      <xdr:colOff>4351421</xdr:colOff>
      <xdr:row>3</xdr:row>
      <xdr:rowOff>319861</xdr:rowOff>
    </xdr:to>
    <xdr:pic>
      <xdr:nvPicPr>
        <xdr:cNvPr id="32" name="Picture 31" descr="Core-HC-w-Slogan-co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46421" y="90236"/>
          <a:ext cx="1905000" cy="10217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93</xdr:row>
      <xdr:rowOff>114300</xdr:rowOff>
    </xdr:from>
    <xdr:to>
      <xdr:col>9</xdr:col>
      <xdr:colOff>85725</xdr:colOff>
      <xdr:row>98</xdr:row>
      <xdr:rowOff>28575</xdr:rowOff>
    </xdr:to>
    <xdr:sp macro="" textlink="">
      <xdr:nvSpPr>
        <xdr:cNvPr id="1027" name="Text Box 3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2295525" y="15982950"/>
          <a:ext cx="2724150" cy="723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AU" sz="1200" b="1" i="0" u="sng" strike="noStrike">
              <a:solidFill>
                <a:srgbClr val="DD0806"/>
              </a:solidFill>
              <a:latin typeface="Arial"/>
              <a:cs typeface="Arial"/>
            </a:rPr>
            <a:t>Congratulations you have now finished </a:t>
          </a:r>
        </a:p>
        <a:p>
          <a:pPr algn="ctr" rtl="0">
            <a:defRPr sz="1000"/>
          </a:pPr>
          <a:r>
            <a:rPr lang="en-AU" sz="1200" b="1" i="0" u="sng" strike="noStrike">
              <a:solidFill>
                <a:srgbClr val="DD0806"/>
              </a:solidFill>
              <a:latin typeface="Arial"/>
              <a:cs typeface="Arial"/>
            </a:rPr>
            <a:t>Please Click Here</a:t>
          </a:r>
        </a:p>
      </xdr:txBody>
    </xdr:sp>
    <xdr:clientData/>
  </xdr:twoCellAnchor>
  <xdr:twoCellAnchor>
    <xdr:from>
      <xdr:col>1</xdr:col>
      <xdr:colOff>9525</xdr:colOff>
      <xdr:row>9</xdr:row>
      <xdr:rowOff>66675</xdr:rowOff>
    </xdr:from>
    <xdr:to>
      <xdr:col>4</xdr:col>
      <xdr:colOff>619125</xdr:colOff>
      <xdr:row>13</xdr:row>
      <xdr:rowOff>152400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619125" y="1524000"/>
          <a:ext cx="2295525" cy="733425"/>
        </a:xfrm>
        <a:prstGeom prst="rect">
          <a:avLst/>
        </a:prstGeom>
        <a:solidFill>
          <a:srgbClr val="FFFF99">
            <a:alpha val="50000"/>
          </a:srgbClr>
        </a:solidFill>
        <a:ln w="9525">
          <a:solidFill>
            <a:srgbClr val="000090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en-AU" sz="1400" b="1" i="0" strike="noStrike">
              <a:solidFill>
                <a:srgbClr val="DD0806"/>
              </a:solidFill>
              <a:latin typeface="Georgia"/>
            </a:rPr>
            <a:t>Please follow the example</a:t>
          </a:r>
        </a:p>
        <a:p>
          <a:pPr algn="ctr" rtl="0">
            <a:defRPr sz="1000"/>
          </a:pPr>
          <a:r>
            <a:rPr lang="en-AU" sz="1400" b="1" i="0" strike="noStrike">
              <a:solidFill>
                <a:srgbClr val="DD0806"/>
              </a:solidFill>
              <a:latin typeface="Georgia"/>
            </a:rPr>
            <a:t>to the right</a:t>
          </a:r>
        </a:p>
      </xdr:txBody>
    </xdr:sp>
    <xdr:clientData/>
  </xdr:twoCellAnchor>
  <xdr:twoCellAnchor editAs="oneCell">
    <xdr:from>
      <xdr:col>6</xdr:col>
      <xdr:colOff>38100</xdr:colOff>
      <xdr:row>0</xdr:row>
      <xdr:rowOff>152400</xdr:rowOff>
    </xdr:from>
    <xdr:to>
      <xdr:col>10</xdr:col>
      <xdr:colOff>0</xdr:colOff>
      <xdr:row>7</xdr:row>
      <xdr:rowOff>40629</xdr:rowOff>
    </xdr:to>
    <xdr:pic>
      <xdr:nvPicPr>
        <xdr:cNvPr id="14" name="Picture 13" descr="Core-HC-w-Slogan-col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24250" y="152400"/>
          <a:ext cx="1905000" cy="10217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590550</xdr:colOff>
      <xdr:row>0</xdr:row>
      <xdr:rowOff>0</xdr:rowOff>
    </xdr:from>
    <xdr:to>
      <xdr:col>29</xdr:col>
      <xdr:colOff>66675</xdr:colOff>
      <xdr:row>0</xdr:row>
      <xdr:rowOff>238125</xdr:rowOff>
    </xdr:to>
    <xdr:sp macro="" textlink="">
      <xdr:nvSpPr>
        <xdr:cNvPr id="3111" name="Text Box 5"/>
        <xdr:cNvSpPr txBox="1">
          <a:spLocks noChangeArrowheads="1"/>
        </xdr:cNvSpPr>
      </xdr:nvSpPr>
      <xdr:spPr bwMode="auto">
        <a:xfrm>
          <a:off x="10010775" y="0"/>
          <a:ext cx="85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142875</xdr:colOff>
      <xdr:row>11</xdr:row>
      <xdr:rowOff>171450</xdr:rowOff>
    </xdr:from>
    <xdr:to>
      <xdr:col>8</xdr:col>
      <xdr:colOff>361950</xdr:colOff>
      <xdr:row>13</xdr:row>
      <xdr:rowOff>0</xdr:rowOff>
    </xdr:to>
    <xdr:sp macro="" textlink="">
      <xdr:nvSpPr>
        <xdr:cNvPr id="6150" name="Text Box 6"/>
        <xdr:cNvSpPr txBox="1">
          <a:spLocks noChangeArrowheads="1"/>
        </xdr:cNvSpPr>
      </xdr:nvSpPr>
      <xdr:spPr bwMode="auto">
        <a:xfrm>
          <a:off x="723900" y="3000375"/>
          <a:ext cx="2028825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en-AU" sz="1800" b="1" i="1" u="none" strike="noStrike" baseline="0">
              <a:solidFill>
                <a:srgbClr val="000090"/>
              </a:solidFill>
              <a:latin typeface="Garamond"/>
            </a:rPr>
            <a:t>Learnt Behaviour</a:t>
          </a:r>
        </a:p>
      </xdr:txBody>
    </xdr:sp>
    <xdr:clientData/>
  </xdr:twoCellAnchor>
  <xdr:twoCellAnchor>
    <xdr:from>
      <xdr:col>9</xdr:col>
      <xdr:colOff>190500</xdr:colOff>
      <xdr:row>11</xdr:row>
      <xdr:rowOff>142875</xdr:rowOff>
    </xdr:from>
    <xdr:to>
      <xdr:col>18</xdr:col>
      <xdr:colOff>504825</xdr:colOff>
      <xdr:row>12</xdr:row>
      <xdr:rowOff>228600</xdr:rowOff>
    </xdr:to>
    <xdr:sp macro="" textlink="">
      <xdr:nvSpPr>
        <xdr:cNvPr id="6151" name="Text Box 7"/>
        <xdr:cNvSpPr txBox="1">
          <a:spLocks noChangeArrowheads="1"/>
        </xdr:cNvSpPr>
      </xdr:nvSpPr>
      <xdr:spPr bwMode="auto">
        <a:xfrm>
          <a:off x="3162300" y="2971800"/>
          <a:ext cx="321945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en-AU" sz="1800" b="1" i="1" u="none" strike="noStrike" baseline="0">
              <a:solidFill>
                <a:srgbClr val="000090"/>
              </a:solidFill>
              <a:latin typeface="Garamond"/>
            </a:rPr>
            <a:t>Under Pressure/History</a:t>
          </a:r>
        </a:p>
      </xdr:txBody>
    </xdr:sp>
    <xdr:clientData/>
  </xdr:twoCellAnchor>
  <xdr:twoCellAnchor>
    <xdr:from>
      <xdr:col>20</xdr:col>
      <xdr:colOff>123825</xdr:colOff>
      <xdr:row>11</xdr:row>
      <xdr:rowOff>171450</xdr:rowOff>
    </xdr:from>
    <xdr:to>
      <xdr:col>26</xdr:col>
      <xdr:colOff>409575</xdr:colOff>
      <xdr:row>12</xdr:row>
      <xdr:rowOff>209550</xdr:rowOff>
    </xdr:to>
    <xdr:sp macro="" textlink="">
      <xdr:nvSpPr>
        <xdr:cNvPr id="6152" name="Text Box 8"/>
        <xdr:cNvSpPr txBox="1">
          <a:spLocks noChangeArrowheads="1"/>
        </xdr:cNvSpPr>
      </xdr:nvSpPr>
      <xdr:spPr bwMode="auto">
        <a:xfrm>
          <a:off x="6581775" y="3000375"/>
          <a:ext cx="207645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en-AU" sz="1800" b="1" i="1" u="none" strike="noStrike" baseline="0">
              <a:solidFill>
                <a:srgbClr val="000090"/>
              </a:solidFill>
              <a:latin typeface="Garamond"/>
            </a:rPr>
            <a:t>Self Image</a:t>
          </a:r>
        </a:p>
      </xdr:txBody>
    </xdr:sp>
    <xdr:clientData/>
  </xdr:twoCellAnchor>
  <xdr:twoCellAnchor>
    <xdr:from>
      <xdr:col>2</xdr:col>
      <xdr:colOff>219075</xdr:colOff>
      <xdr:row>21</xdr:row>
      <xdr:rowOff>47625</xdr:rowOff>
    </xdr:from>
    <xdr:to>
      <xdr:col>2</xdr:col>
      <xdr:colOff>419100</xdr:colOff>
      <xdr:row>22</xdr:row>
      <xdr:rowOff>9525</xdr:rowOff>
    </xdr:to>
    <xdr:sp macro="" textlink="">
      <xdr:nvSpPr>
        <xdr:cNvPr id="3115" name="Oval 20"/>
        <xdr:cNvSpPr>
          <a:spLocks noChangeArrowheads="1"/>
        </xdr:cNvSpPr>
      </xdr:nvSpPr>
      <xdr:spPr bwMode="auto">
        <a:xfrm>
          <a:off x="800100" y="5391150"/>
          <a:ext cx="200025" cy="209550"/>
        </a:xfrm>
        <a:prstGeom prst="ellipse">
          <a:avLst/>
        </a:prstGeom>
        <a:solidFill>
          <a:srgbClr val="00009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257175</xdr:colOff>
      <xdr:row>17</xdr:row>
      <xdr:rowOff>9525</xdr:rowOff>
    </xdr:from>
    <xdr:to>
      <xdr:col>4</xdr:col>
      <xdr:colOff>457200</xdr:colOff>
      <xdr:row>17</xdr:row>
      <xdr:rowOff>209550</xdr:rowOff>
    </xdr:to>
    <xdr:sp macro="" textlink="">
      <xdr:nvSpPr>
        <xdr:cNvPr id="3116" name="Oval 21"/>
        <xdr:cNvSpPr>
          <a:spLocks noChangeArrowheads="1"/>
        </xdr:cNvSpPr>
      </xdr:nvSpPr>
      <xdr:spPr bwMode="auto">
        <a:xfrm>
          <a:off x="1438275" y="4362450"/>
          <a:ext cx="200025" cy="200025"/>
        </a:xfrm>
        <a:prstGeom prst="ellipse">
          <a:avLst/>
        </a:prstGeom>
        <a:solidFill>
          <a:srgbClr val="00009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190500</xdr:colOff>
      <xdr:row>16</xdr:row>
      <xdr:rowOff>0</xdr:rowOff>
    </xdr:from>
    <xdr:to>
      <xdr:col>6</xdr:col>
      <xdr:colOff>390525</xdr:colOff>
      <xdr:row>16</xdr:row>
      <xdr:rowOff>200025</xdr:rowOff>
    </xdr:to>
    <xdr:sp macro="" textlink="">
      <xdr:nvSpPr>
        <xdr:cNvPr id="3117" name="Oval 22"/>
        <xdr:cNvSpPr>
          <a:spLocks noChangeArrowheads="1"/>
        </xdr:cNvSpPr>
      </xdr:nvSpPr>
      <xdr:spPr bwMode="auto">
        <a:xfrm>
          <a:off x="2000250" y="4105275"/>
          <a:ext cx="200025" cy="200025"/>
        </a:xfrm>
        <a:prstGeom prst="ellipse">
          <a:avLst/>
        </a:prstGeom>
        <a:solidFill>
          <a:srgbClr val="00009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152400</xdr:colOff>
      <xdr:row>34</xdr:row>
      <xdr:rowOff>28575</xdr:rowOff>
    </xdr:from>
    <xdr:to>
      <xdr:col>8</xdr:col>
      <xdr:colOff>352425</xdr:colOff>
      <xdr:row>34</xdr:row>
      <xdr:rowOff>228600</xdr:rowOff>
    </xdr:to>
    <xdr:sp macro="" textlink="">
      <xdr:nvSpPr>
        <xdr:cNvPr id="3118" name="Oval 23"/>
        <xdr:cNvSpPr>
          <a:spLocks noChangeArrowheads="1"/>
        </xdr:cNvSpPr>
      </xdr:nvSpPr>
      <xdr:spPr bwMode="auto">
        <a:xfrm>
          <a:off x="2543175" y="8591550"/>
          <a:ext cx="200025" cy="200025"/>
        </a:xfrm>
        <a:prstGeom prst="ellipse">
          <a:avLst/>
        </a:prstGeom>
        <a:solidFill>
          <a:srgbClr val="00009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171450</xdr:colOff>
      <xdr:row>24</xdr:row>
      <xdr:rowOff>9525</xdr:rowOff>
    </xdr:from>
    <xdr:to>
      <xdr:col>20</xdr:col>
      <xdr:colOff>400050</xdr:colOff>
      <xdr:row>25</xdr:row>
      <xdr:rowOff>9525</xdr:rowOff>
    </xdr:to>
    <xdr:sp macro="" textlink="">
      <xdr:nvSpPr>
        <xdr:cNvPr id="3119" name="Oval 27"/>
        <xdr:cNvSpPr>
          <a:spLocks noChangeArrowheads="1"/>
        </xdr:cNvSpPr>
      </xdr:nvSpPr>
      <xdr:spPr bwMode="auto">
        <a:xfrm>
          <a:off x="6629400" y="6096000"/>
          <a:ext cx="228600" cy="247650"/>
        </a:xfrm>
        <a:prstGeom prst="ellipse">
          <a:avLst/>
        </a:prstGeom>
        <a:solidFill>
          <a:srgbClr val="4600A5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190500</xdr:colOff>
      <xdr:row>41</xdr:row>
      <xdr:rowOff>9525</xdr:rowOff>
    </xdr:from>
    <xdr:to>
      <xdr:col>17</xdr:col>
      <xdr:colOff>400050</xdr:colOff>
      <xdr:row>41</xdr:row>
      <xdr:rowOff>228600</xdr:rowOff>
    </xdr:to>
    <xdr:sp macro="" textlink="">
      <xdr:nvSpPr>
        <xdr:cNvPr id="3120" name="Oval 30"/>
        <xdr:cNvSpPr>
          <a:spLocks noChangeArrowheads="1"/>
        </xdr:cNvSpPr>
      </xdr:nvSpPr>
      <xdr:spPr bwMode="auto">
        <a:xfrm>
          <a:off x="5486400" y="10306050"/>
          <a:ext cx="209550" cy="219075"/>
        </a:xfrm>
        <a:prstGeom prst="ellipse">
          <a:avLst/>
        </a:prstGeom>
        <a:solidFill>
          <a:srgbClr val="DD0806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190500</xdr:colOff>
      <xdr:row>28</xdr:row>
      <xdr:rowOff>0</xdr:rowOff>
    </xdr:from>
    <xdr:to>
      <xdr:col>15</xdr:col>
      <xdr:colOff>400050</xdr:colOff>
      <xdr:row>28</xdr:row>
      <xdr:rowOff>219075</xdr:rowOff>
    </xdr:to>
    <xdr:sp macro="" textlink="">
      <xdr:nvSpPr>
        <xdr:cNvPr id="3121" name="Oval 31"/>
        <xdr:cNvSpPr>
          <a:spLocks noChangeArrowheads="1"/>
        </xdr:cNvSpPr>
      </xdr:nvSpPr>
      <xdr:spPr bwMode="auto">
        <a:xfrm>
          <a:off x="4905375" y="7077075"/>
          <a:ext cx="209550" cy="219075"/>
        </a:xfrm>
        <a:prstGeom prst="ellipse">
          <a:avLst/>
        </a:prstGeom>
        <a:solidFill>
          <a:srgbClr val="DD0806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209550</xdr:colOff>
      <xdr:row>29</xdr:row>
      <xdr:rowOff>0</xdr:rowOff>
    </xdr:from>
    <xdr:to>
      <xdr:col>13</xdr:col>
      <xdr:colOff>419100</xdr:colOff>
      <xdr:row>29</xdr:row>
      <xdr:rowOff>219075</xdr:rowOff>
    </xdr:to>
    <xdr:sp macro="" textlink="">
      <xdr:nvSpPr>
        <xdr:cNvPr id="3122" name="Oval 32"/>
        <xdr:cNvSpPr>
          <a:spLocks noChangeArrowheads="1"/>
        </xdr:cNvSpPr>
      </xdr:nvSpPr>
      <xdr:spPr bwMode="auto">
        <a:xfrm>
          <a:off x="4343400" y="7324725"/>
          <a:ext cx="209550" cy="219075"/>
        </a:xfrm>
        <a:prstGeom prst="ellipse">
          <a:avLst/>
        </a:prstGeom>
        <a:solidFill>
          <a:srgbClr val="DD0806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209550</xdr:colOff>
      <xdr:row>20</xdr:row>
      <xdr:rowOff>9525</xdr:rowOff>
    </xdr:from>
    <xdr:to>
      <xdr:col>11</xdr:col>
      <xdr:colOff>419100</xdr:colOff>
      <xdr:row>20</xdr:row>
      <xdr:rowOff>228600</xdr:rowOff>
    </xdr:to>
    <xdr:sp macro="" textlink="">
      <xdr:nvSpPr>
        <xdr:cNvPr id="3123" name="Oval 33"/>
        <xdr:cNvSpPr>
          <a:spLocks noChangeArrowheads="1"/>
        </xdr:cNvSpPr>
      </xdr:nvSpPr>
      <xdr:spPr bwMode="auto">
        <a:xfrm>
          <a:off x="3762375" y="5105400"/>
          <a:ext cx="209550" cy="219075"/>
        </a:xfrm>
        <a:prstGeom prst="ellipse">
          <a:avLst/>
        </a:prstGeom>
        <a:solidFill>
          <a:srgbClr val="DD0806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190500</xdr:colOff>
      <xdr:row>21</xdr:row>
      <xdr:rowOff>9525</xdr:rowOff>
    </xdr:from>
    <xdr:to>
      <xdr:col>22</xdr:col>
      <xdr:colOff>419100</xdr:colOff>
      <xdr:row>22</xdr:row>
      <xdr:rowOff>9525</xdr:rowOff>
    </xdr:to>
    <xdr:sp macro="" textlink="">
      <xdr:nvSpPr>
        <xdr:cNvPr id="3124" name="Oval 34"/>
        <xdr:cNvSpPr>
          <a:spLocks noChangeArrowheads="1"/>
        </xdr:cNvSpPr>
      </xdr:nvSpPr>
      <xdr:spPr bwMode="auto">
        <a:xfrm>
          <a:off x="7229475" y="5353050"/>
          <a:ext cx="228600" cy="247650"/>
        </a:xfrm>
        <a:prstGeom prst="ellipse">
          <a:avLst/>
        </a:prstGeom>
        <a:solidFill>
          <a:srgbClr val="4600A5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152400</xdr:colOff>
      <xdr:row>18</xdr:row>
      <xdr:rowOff>238125</xdr:rowOff>
    </xdr:from>
    <xdr:to>
      <xdr:col>24</xdr:col>
      <xdr:colOff>390525</xdr:colOff>
      <xdr:row>19</xdr:row>
      <xdr:rowOff>238125</xdr:rowOff>
    </xdr:to>
    <xdr:sp macro="" textlink="">
      <xdr:nvSpPr>
        <xdr:cNvPr id="3125" name="Oval 35"/>
        <xdr:cNvSpPr>
          <a:spLocks noChangeArrowheads="1"/>
        </xdr:cNvSpPr>
      </xdr:nvSpPr>
      <xdr:spPr bwMode="auto">
        <a:xfrm>
          <a:off x="7820025" y="4838700"/>
          <a:ext cx="238125" cy="247650"/>
        </a:xfrm>
        <a:prstGeom prst="ellipse">
          <a:avLst/>
        </a:prstGeom>
        <a:solidFill>
          <a:srgbClr val="4600A5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171450</xdr:colOff>
      <xdr:row>40</xdr:row>
      <xdr:rowOff>219075</xdr:rowOff>
    </xdr:from>
    <xdr:to>
      <xdr:col>26</xdr:col>
      <xdr:colOff>400050</xdr:colOff>
      <xdr:row>41</xdr:row>
      <xdr:rowOff>219075</xdr:rowOff>
    </xdr:to>
    <xdr:sp macro="" textlink="">
      <xdr:nvSpPr>
        <xdr:cNvPr id="3126" name="Oval 36"/>
        <xdr:cNvSpPr>
          <a:spLocks noChangeArrowheads="1"/>
        </xdr:cNvSpPr>
      </xdr:nvSpPr>
      <xdr:spPr bwMode="auto">
        <a:xfrm>
          <a:off x="8420100" y="10267950"/>
          <a:ext cx="228600" cy="247650"/>
        </a:xfrm>
        <a:prstGeom prst="ellipse">
          <a:avLst/>
        </a:prstGeom>
        <a:solidFill>
          <a:srgbClr val="4600A5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333375</xdr:colOff>
      <xdr:row>3</xdr:row>
      <xdr:rowOff>9525</xdr:rowOff>
    </xdr:from>
    <xdr:to>
      <xdr:col>26</xdr:col>
      <xdr:colOff>466725</xdr:colOff>
      <xdr:row>6</xdr:row>
      <xdr:rowOff>200025</xdr:rowOff>
    </xdr:to>
    <xdr:grpSp>
      <xdr:nvGrpSpPr>
        <xdr:cNvPr id="3127" name="Group 43"/>
        <xdr:cNvGrpSpPr>
          <a:grpSpLocks/>
        </xdr:cNvGrpSpPr>
      </xdr:nvGrpSpPr>
      <xdr:grpSpPr bwMode="auto">
        <a:xfrm>
          <a:off x="5629275" y="809625"/>
          <a:ext cx="3086100" cy="990600"/>
          <a:chOff x="123" y="78"/>
          <a:chExt cx="324" cy="104"/>
        </a:xfrm>
      </xdr:grpSpPr>
      <xdr:sp macro="" textlink="">
        <xdr:nvSpPr>
          <xdr:cNvPr id="6188" name="WordArt 44"/>
          <xdr:cNvSpPr>
            <a:spLocks noChangeArrowheads="1" noChangeShapeType="1" noTextEdit="1"/>
          </xdr:cNvSpPr>
        </xdr:nvSpPr>
        <xdr:spPr bwMode="auto">
          <a:xfrm>
            <a:off x="123" y="115"/>
            <a:ext cx="154" cy="67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en-AU" sz="4400" kern="10" spc="0">
                <a:ln w="22225">
                  <a:solidFill>
                    <a:srgbClr val="4600A5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Georgia"/>
              </a:rPr>
              <a:t>Three</a:t>
            </a:r>
          </a:p>
        </xdr:txBody>
      </xdr:sp>
      <xdr:sp macro="" textlink="">
        <xdr:nvSpPr>
          <xdr:cNvPr id="6189" name="WordArt 45"/>
          <xdr:cNvSpPr>
            <a:spLocks noChangeArrowheads="1" noChangeShapeType="1" noTextEdit="1"/>
          </xdr:cNvSpPr>
        </xdr:nvSpPr>
        <xdr:spPr bwMode="auto">
          <a:xfrm>
            <a:off x="190" y="78"/>
            <a:ext cx="257" cy="67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46694"/>
              </a:avLst>
            </a:prstTxWarp>
          </a:bodyPr>
          <a:lstStyle/>
          <a:p>
            <a:pPr algn="ctr" rtl="0"/>
            <a:r>
              <a:rPr lang="en-AU" sz="4400" kern="10" spc="0">
                <a:ln w="15875">
                  <a:solidFill>
                    <a:srgbClr val="4600A5"/>
                  </a:solidFill>
                  <a:round/>
                  <a:headEnd/>
                  <a:tailEnd/>
                </a:ln>
                <a:gradFill rotWithShape="0">
                  <a:gsLst>
                    <a:gs pos="0">
                      <a:srgbClr val="000000"/>
                    </a:gs>
                    <a:gs pos="100000">
                      <a:srgbClr val="FFFFFF"/>
                    </a:gs>
                  </a:gsLst>
                  <a:lin ang="5400000" scaled="1"/>
                </a:gradFill>
                <a:effectLst>
                  <a:outerShdw dist="45791" dir="2021404" algn="ctr" rotWithShape="0">
                    <a:srgbClr val="C0C0C0"/>
                  </a:outerShdw>
                </a:effectLst>
                <a:latin typeface="Times New Roman"/>
                <a:cs typeface="Times New Roman"/>
              </a:rPr>
              <a:t>Snapshots</a:t>
            </a:r>
          </a:p>
        </xdr:txBody>
      </xdr:sp>
    </xdr:grpSp>
    <xdr:clientData/>
  </xdr:twoCellAnchor>
  <xdr:twoCellAnchor>
    <xdr:from>
      <xdr:col>2</xdr:col>
      <xdr:colOff>266700</xdr:colOff>
      <xdr:row>17</xdr:row>
      <xdr:rowOff>161925</xdr:rowOff>
    </xdr:from>
    <xdr:to>
      <xdr:col>4</xdr:col>
      <xdr:colOff>304800</xdr:colOff>
      <xdr:row>21</xdr:row>
      <xdr:rowOff>123825</xdr:rowOff>
    </xdr:to>
    <xdr:sp macro="" textlink="">
      <xdr:nvSpPr>
        <xdr:cNvPr id="3128" name="Line 46"/>
        <xdr:cNvSpPr>
          <a:spLocks noChangeShapeType="1"/>
        </xdr:cNvSpPr>
      </xdr:nvSpPr>
      <xdr:spPr bwMode="auto">
        <a:xfrm flipV="1">
          <a:off x="847725" y="4514850"/>
          <a:ext cx="638175" cy="952500"/>
        </a:xfrm>
        <a:prstGeom prst="line">
          <a:avLst/>
        </a:prstGeom>
        <a:noFill/>
        <a:ln w="28575">
          <a:solidFill>
            <a:srgbClr val="000090"/>
          </a:solidFill>
          <a:round/>
          <a:headEnd/>
          <a:tailEnd/>
        </a:ln>
      </xdr:spPr>
    </xdr:sp>
    <xdr:clientData/>
  </xdr:twoCellAnchor>
  <xdr:twoCellAnchor>
    <xdr:from>
      <xdr:col>4</xdr:col>
      <xdr:colOff>304800</xdr:colOff>
      <xdr:row>16</xdr:row>
      <xdr:rowOff>114300</xdr:rowOff>
    </xdr:from>
    <xdr:to>
      <xdr:col>6</xdr:col>
      <xdr:colOff>238125</xdr:colOff>
      <xdr:row>17</xdr:row>
      <xdr:rowOff>123825</xdr:rowOff>
    </xdr:to>
    <xdr:sp macro="" textlink="">
      <xdr:nvSpPr>
        <xdr:cNvPr id="3129" name="Line 47"/>
        <xdr:cNvSpPr>
          <a:spLocks noChangeShapeType="1"/>
        </xdr:cNvSpPr>
      </xdr:nvSpPr>
      <xdr:spPr bwMode="auto">
        <a:xfrm flipH="1">
          <a:off x="1485900" y="4219575"/>
          <a:ext cx="561975" cy="257175"/>
        </a:xfrm>
        <a:prstGeom prst="line">
          <a:avLst/>
        </a:prstGeom>
        <a:noFill/>
        <a:ln w="28575">
          <a:solidFill>
            <a:srgbClr val="000090"/>
          </a:solidFill>
          <a:round/>
          <a:headEnd/>
          <a:tailEnd/>
        </a:ln>
      </xdr:spPr>
    </xdr:sp>
    <xdr:clientData/>
  </xdr:twoCellAnchor>
  <xdr:twoCellAnchor>
    <xdr:from>
      <xdr:col>6</xdr:col>
      <xdr:colOff>304800</xdr:colOff>
      <xdr:row>16</xdr:row>
      <xdr:rowOff>76200</xdr:rowOff>
    </xdr:from>
    <xdr:to>
      <xdr:col>8</xdr:col>
      <xdr:colOff>219075</xdr:colOff>
      <xdr:row>34</xdr:row>
      <xdr:rowOff>28575</xdr:rowOff>
    </xdr:to>
    <xdr:sp macro="" textlink="">
      <xdr:nvSpPr>
        <xdr:cNvPr id="3130" name="Line 48"/>
        <xdr:cNvSpPr>
          <a:spLocks noChangeShapeType="1"/>
        </xdr:cNvSpPr>
      </xdr:nvSpPr>
      <xdr:spPr bwMode="auto">
        <a:xfrm>
          <a:off x="2114550" y="4181475"/>
          <a:ext cx="495300" cy="4410075"/>
        </a:xfrm>
        <a:prstGeom prst="line">
          <a:avLst/>
        </a:prstGeom>
        <a:noFill/>
        <a:ln w="28575">
          <a:solidFill>
            <a:srgbClr val="000090"/>
          </a:solidFill>
          <a:round/>
          <a:headEnd/>
          <a:tailEnd/>
        </a:ln>
      </xdr:spPr>
    </xdr:sp>
    <xdr:clientData/>
  </xdr:twoCellAnchor>
  <xdr:twoCellAnchor>
    <xdr:from>
      <xdr:col>11</xdr:col>
      <xdr:colOff>314325</xdr:colOff>
      <xdr:row>20</xdr:row>
      <xdr:rowOff>200025</xdr:rowOff>
    </xdr:from>
    <xdr:to>
      <xdr:col>13</xdr:col>
      <xdr:colOff>314325</xdr:colOff>
      <xdr:row>29</xdr:row>
      <xdr:rowOff>114300</xdr:rowOff>
    </xdr:to>
    <xdr:sp macro="" textlink="">
      <xdr:nvSpPr>
        <xdr:cNvPr id="3131" name="Line 50"/>
        <xdr:cNvSpPr>
          <a:spLocks noChangeShapeType="1"/>
        </xdr:cNvSpPr>
      </xdr:nvSpPr>
      <xdr:spPr bwMode="auto">
        <a:xfrm flipH="1" flipV="1">
          <a:off x="3867150" y="5295900"/>
          <a:ext cx="581025" cy="2143125"/>
        </a:xfrm>
        <a:prstGeom prst="line">
          <a:avLst/>
        </a:prstGeom>
        <a:noFill/>
        <a:ln w="28575">
          <a:solidFill>
            <a:srgbClr val="DD0806"/>
          </a:solidFill>
          <a:round/>
          <a:headEnd/>
          <a:tailEnd/>
        </a:ln>
      </xdr:spPr>
    </xdr:sp>
    <xdr:clientData/>
  </xdr:twoCellAnchor>
  <xdr:twoCellAnchor>
    <xdr:from>
      <xdr:col>13</xdr:col>
      <xdr:colOff>361950</xdr:colOff>
      <xdr:row>28</xdr:row>
      <xdr:rowOff>104775</xdr:rowOff>
    </xdr:from>
    <xdr:to>
      <xdr:col>15</xdr:col>
      <xdr:colOff>266700</xdr:colOff>
      <xdr:row>29</xdr:row>
      <xdr:rowOff>114300</xdr:rowOff>
    </xdr:to>
    <xdr:sp macro="" textlink="">
      <xdr:nvSpPr>
        <xdr:cNvPr id="3132" name="Line 51"/>
        <xdr:cNvSpPr>
          <a:spLocks noChangeShapeType="1"/>
        </xdr:cNvSpPr>
      </xdr:nvSpPr>
      <xdr:spPr bwMode="auto">
        <a:xfrm flipH="1">
          <a:off x="4495800" y="7181850"/>
          <a:ext cx="485775" cy="257175"/>
        </a:xfrm>
        <a:prstGeom prst="line">
          <a:avLst/>
        </a:prstGeom>
        <a:noFill/>
        <a:ln w="28575">
          <a:solidFill>
            <a:srgbClr val="DD0806"/>
          </a:solidFill>
          <a:round/>
          <a:headEnd/>
          <a:tailEnd/>
        </a:ln>
      </xdr:spPr>
    </xdr:sp>
    <xdr:clientData/>
  </xdr:twoCellAnchor>
  <xdr:twoCellAnchor>
    <xdr:from>
      <xdr:col>15</xdr:col>
      <xdr:colOff>304800</xdr:colOff>
      <xdr:row>28</xdr:row>
      <xdr:rowOff>47625</xdr:rowOff>
    </xdr:from>
    <xdr:to>
      <xdr:col>17</xdr:col>
      <xdr:colOff>304800</xdr:colOff>
      <xdr:row>41</xdr:row>
      <xdr:rowOff>76200</xdr:rowOff>
    </xdr:to>
    <xdr:sp macro="" textlink="">
      <xdr:nvSpPr>
        <xdr:cNvPr id="3133" name="Line 52"/>
        <xdr:cNvSpPr>
          <a:spLocks noChangeShapeType="1"/>
        </xdr:cNvSpPr>
      </xdr:nvSpPr>
      <xdr:spPr bwMode="auto">
        <a:xfrm>
          <a:off x="5019675" y="7124700"/>
          <a:ext cx="581025" cy="3248025"/>
        </a:xfrm>
        <a:prstGeom prst="line">
          <a:avLst/>
        </a:prstGeom>
        <a:noFill/>
        <a:ln w="28575">
          <a:solidFill>
            <a:srgbClr val="DD0806"/>
          </a:solidFill>
          <a:round/>
          <a:headEnd/>
          <a:tailEnd/>
        </a:ln>
      </xdr:spPr>
    </xdr:sp>
    <xdr:clientData/>
  </xdr:twoCellAnchor>
  <xdr:twoCellAnchor>
    <xdr:from>
      <xdr:col>20</xdr:col>
      <xdr:colOff>219075</xdr:colOff>
      <xdr:row>21</xdr:row>
      <xdr:rowOff>161925</xdr:rowOff>
    </xdr:from>
    <xdr:to>
      <xdr:col>22</xdr:col>
      <xdr:colOff>266700</xdr:colOff>
      <xdr:row>24</xdr:row>
      <xdr:rowOff>190500</xdr:rowOff>
    </xdr:to>
    <xdr:sp macro="" textlink="">
      <xdr:nvSpPr>
        <xdr:cNvPr id="3134" name="Line 54"/>
        <xdr:cNvSpPr>
          <a:spLocks noChangeShapeType="1"/>
        </xdr:cNvSpPr>
      </xdr:nvSpPr>
      <xdr:spPr bwMode="auto">
        <a:xfrm flipH="1">
          <a:off x="6677025" y="5505450"/>
          <a:ext cx="628650" cy="771525"/>
        </a:xfrm>
        <a:prstGeom prst="line">
          <a:avLst/>
        </a:prstGeom>
        <a:noFill/>
        <a:ln w="28575">
          <a:solidFill>
            <a:srgbClr val="4600A5"/>
          </a:solidFill>
          <a:round/>
          <a:headEnd/>
          <a:tailEnd/>
        </a:ln>
      </xdr:spPr>
    </xdr:sp>
    <xdr:clientData/>
  </xdr:twoCellAnchor>
  <xdr:twoCellAnchor>
    <xdr:from>
      <xdr:col>22</xdr:col>
      <xdr:colOff>323850</xdr:colOff>
      <xdr:row>19</xdr:row>
      <xdr:rowOff>76200</xdr:rowOff>
    </xdr:from>
    <xdr:to>
      <xdr:col>24</xdr:col>
      <xdr:colOff>257175</xdr:colOff>
      <xdr:row>21</xdr:row>
      <xdr:rowOff>123825</xdr:rowOff>
    </xdr:to>
    <xdr:sp macro="" textlink="">
      <xdr:nvSpPr>
        <xdr:cNvPr id="3135" name="Line 55"/>
        <xdr:cNvSpPr>
          <a:spLocks noChangeShapeType="1"/>
        </xdr:cNvSpPr>
      </xdr:nvSpPr>
      <xdr:spPr bwMode="auto">
        <a:xfrm flipH="1">
          <a:off x="7362825" y="4924425"/>
          <a:ext cx="561975" cy="542925"/>
        </a:xfrm>
        <a:prstGeom prst="line">
          <a:avLst/>
        </a:prstGeom>
        <a:noFill/>
        <a:ln w="28575">
          <a:solidFill>
            <a:srgbClr val="4600A5"/>
          </a:solidFill>
          <a:round/>
          <a:headEnd/>
          <a:tailEnd/>
        </a:ln>
      </xdr:spPr>
    </xdr:sp>
    <xdr:clientData/>
  </xdr:twoCellAnchor>
  <xdr:twoCellAnchor>
    <xdr:from>
      <xdr:col>24</xdr:col>
      <xdr:colOff>361950</xdr:colOff>
      <xdr:row>19</xdr:row>
      <xdr:rowOff>123825</xdr:rowOff>
    </xdr:from>
    <xdr:to>
      <xdr:col>26</xdr:col>
      <xdr:colOff>257175</xdr:colOff>
      <xdr:row>41</xdr:row>
      <xdr:rowOff>9525</xdr:rowOff>
    </xdr:to>
    <xdr:sp macro="" textlink="">
      <xdr:nvSpPr>
        <xdr:cNvPr id="3136" name="Line 56"/>
        <xdr:cNvSpPr>
          <a:spLocks noChangeShapeType="1"/>
        </xdr:cNvSpPr>
      </xdr:nvSpPr>
      <xdr:spPr bwMode="auto">
        <a:xfrm>
          <a:off x="8029575" y="4972050"/>
          <a:ext cx="476250" cy="5334000"/>
        </a:xfrm>
        <a:prstGeom prst="line">
          <a:avLst/>
        </a:prstGeom>
        <a:noFill/>
        <a:ln w="28575">
          <a:solidFill>
            <a:srgbClr val="4600A5"/>
          </a:solidFill>
          <a:round/>
          <a:headEnd/>
          <a:tailEnd/>
        </a:ln>
      </xdr:spPr>
    </xdr:sp>
    <xdr:clientData/>
  </xdr:twoCellAnchor>
  <xdr:twoCellAnchor>
    <xdr:from>
      <xdr:col>0</xdr:col>
      <xdr:colOff>333375</xdr:colOff>
      <xdr:row>2</xdr:row>
      <xdr:rowOff>66675</xdr:rowOff>
    </xdr:from>
    <xdr:to>
      <xdr:col>20</xdr:col>
      <xdr:colOff>114300</xdr:colOff>
      <xdr:row>8</xdr:row>
      <xdr:rowOff>38100</xdr:rowOff>
    </xdr:to>
    <xdr:grpSp>
      <xdr:nvGrpSpPr>
        <xdr:cNvPr id="3137" name="Group 59"/>
        <xdr:cNvGrpSpPr>
          <a:grpSpLocks/>
        </xdr:cNvGrpSpPr>
      </xdr:nvGrpSpPr>
      <xdr:grpSpPr bwMode="auto">
        <a:xfrm>
          <a:off x="333375" y="600075"/>
          <a:ext cx="6238875" cy="1438275"/>
          <a:chOff x="12" y="5"/>
          <a:chExt cx="683" cy="114"/>
        </a:xfrm>
      </xdr:grpSpPr>
      <xdr:sp macro="" textlink="">
        <xdr:nvSpPr>
          <xdr:cNvPr id="3138" name="Rectangle 60"/>
          <xdr:cNvSpPr>
            <a:spLocks noChangeArrowheads="1"/>
          </xdr:cNvSpPr>
        </xdr:nvSpPr>
        <xdr:spPr bwMode="auto">
          <a:xfrm>
            <a:off x="81" y="5"/>
            <a:ext cx="308" cy="22"/>
          </a:xfrm>
          <a:prstGeom prst="rect">
            <a:avLst/>
          </a:prstGeom>
          <a:solidFill>
            <a:srgbClr val="6633CC"/>
          </a:solidFill>
          <a:ln w="9525">
            <a:noFill/>
            <a:miter lim="800000"/>
            <a:headEnd/>
            <a:tailEnd/>
          </a:ln>
        </xdr:spPr>
      </xdr:sp>
      <xdr:grpSp>
        <xdr:nvGrpSpPr>
          <xdr:cNvPr id="3139" name="Group 61"/>
          <xdr:cNvGrpSpPr>
            <a:grpSpLocks/>
          </xdr:cNvGrpSpPr>
        </xdr:nvGrpSpPr>
        <xdr:grpSpPr bwMode="auto">
          <a:xfrm>
            <a:off x="12" y="5"/>
            <a:ext cx="683" cy="114"/>
            <a:chOff x="12" y="5"/>
            <a:chExt cx="683" cy="114"/>
          </a:xfrm>
        </xdr:grpSpPr>
        <xdr:sp macro="" textlink="">
          <xdr:nvSpPr>
            <xdr:cNvPr id="3140" name="Rectangle 62"/>
            <xdr:cNvSpPr>
              <a:spLocks noChangeArrowheads="1"/>
            </xdr:cNvSpPr>
          </xdr:nvSpPr>
          <xdr:spPr bwMode="auto">
            <a:xfrm>
              <a:off x="81" y="35"/>
              <a:ext cx="466" cy="83"/>
            </a:xfrm>
            <a:prstGeom prst="rect">
              <a:avLst/>
            </a:prstGeom>
            <a:solidFill>
              <a:srgbClr val="FAD505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3141" name="Rectangle 63"/>
            <xdr:cNvSpPr>
              <a:spLocks noChangeArrowheads="1"/>
            </xdr:cNvSpPr>
          </xdr:nvSpPr>
          <xdr:spPr bwMode="auto">
            <a:xfrm>
              <a:off x="547" y="107"/>
              <a:ext cx="148" cy="4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3142" name="Rectangle 64"/>
            <xdr:cNvSpPr>
              <a:spLocks noChangeArrowheads="1"/>
            </xdr:cNvSpPr>
          </xdr:nvSpPr>
          <xdr:spPr bwMode="auto">
            <a:xfrm>
              <a:off x="128" y="107"/>
              <a:ext cx="419" cy="4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3143" name="Rectangle 65"/>
            <xdr:cNvSpPr>
              <a:spLocks noChangeArrowheads="1"/>
            </xdr:cNvSpPr>
          </xdr:nvSpPr>
          <xdr:spPr bwMode="auto">
            <a:xfrm>
              <a:off x="81" y="27"/>
              <a:ext cx="363" cy="29"/>
            </a:xfrm>
            <a:prstGeom prst="rect">
              <a:avLst/>
            </a:prstGeom>
            <a:solidFill>
              <a:srgbClr val="6633CC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6210" name="Rectangle 66"/>
            <xdr:cNvSpPr>
              <a:spLocks noChangeArrowheads="1"/>
            </xdr:cNvSpPr>
          </xdr:nvSpPr>
          <xdr:spPr bwMode="auto">
            <a:xfrm>
              <a:off x="105" y="67"/>
              <a:ext cx="225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AU" sz="2200" b="0" i="0" strike="noStrike">
                  <a:solidFill>
                    <a:srgbClr val="000000"/>
                  </a:solidFill>
                  <a:latin typeface="Garamond"/>
                </a:rPr>
                <a:t>Personality Profile</a:t>
              </a:r>
            </a:p>
          </xdr:txBody>
        </xdr:sp>
        <xdr:sp macro="" textlink="">
          <xdr:nvSpPr>
            <xdr:cNvPr id="6211" name="Rectangle 67"/>
            <xdr:cNvSpPr>
              <a:spLocks noChangeArrowheads="1"/>
            </xdr:cNvSpPr>
          </xdr:nvSpPr>
          <xdr:spPr bwMode="auto">
            <a:xfrm>
              <a:off x="102" y="16"/>
              <a:ext cx="269" cy="3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AU" sz="1100" b="0" i="0" strike="noStrike">
                  <a:solidFill>
                    <a:srgbClr val="FFFFFF"/>
                  </a:solidFill>
                  <a:latin typeface="Garamond"/>
                </a:rPr>
                <a:t>BEYOND SUCCESS COACHING</a:t>
              </a:r>
            </a:p>
          </xdr:txBody>
        </xdr:sp>
        <xdr:pic>
          <xdr:nvPicPr>
            <xdr:cNvPr id="3146" name="Picture 68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12" y="5"/>
              <a:ext cx="67" cy="11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445"/>
  <sheetViews>
    <sheetView showGridLines="0" tabSelected="1" zoomScale="95" workbookViewId="0">
      <selection activeCell="A7" sqref="A7"/>
    </sheetView>
  </sheetViews>
  <sheetFormatPr defaultColWidth="0" defaultRowHeight="12.75"/>
  <cols>
    <col min="1" max="1" width="102.140625" customWidth="1"/>
  </cols>
  <sheetData>
    <row r="2" spans="1:1" ht="19.5" customHeight="1">
      <c r="A2" s="19"/>
    </row>
    <row r="3" spans="1:1" ht="30" customHeight="1">
      <c r="A3" s="19"/>
    </row>
    <row r="4" spans="1:1" ht="30" customHeight="1">
      <c r="A4" s="19"/>
    </row>
    <row r="5" spans="1:1" ht="18">
      <c r="A5" s="20"/>
    </row>
    <row r="6" spans="1:1" ht="21">
      <c r="A6" s="73" t="s">
        <v>5</v>
      </c>
    </row>
    <row r="7" spans="1:1" ht="23.25" customHeight="1">
      <c r="A7" s="51"/>
    </row>
    <row r="8" spans="1:1" ht="15">
      <c r="A8" s="21"/>
    </row>
    <row r="9" spans="1:1" ht="15">
      <c r="A9" s="22"/>
    </row>
    <row r="10" spans="1:1" ht="15">
      <c r="A10" s="21"/>
    </row>
    <row r="11" spans="1:1" ht="15">
      <c r="A11" s="23"/>
    </row>
    <row r="12" spans="1:1" ht="15">
      <c r="A12" s="23"/>
    </row>
    <row r="13" spans="1:1" s="1" customFormat="1" ht="20.100000000000001" customHeight="1">
      <c r="A13" s="14" t="s">
        <v>1</v>
      </c>
    </row>
    <row r="14" spans="1:1" s="1" customFormat="1" ht="20.25">
      <c r="A14" s="15"/>
    </row>
    <row r="15" spans="1:1" s="1" customFormat="1"/>
    <row r="16" spans="1:1" s="1" customFormat="1" ht="24.75" customHeight="1">
      <c r="A16" s="15"/>
    </row>
    <row r="17" spans="1:1" s="1" customFormat="1" ht="24.75" customHeight="1">
      <c r="A17" s="15"/>
    </row>
    <row r="18" spans="1:1" s="1" customFormat="1" ht="24.75" customHeight="1">
      <c r="A18" s="15"/>
    </row>
    <row r="19" spans="1:1" s="1" customFormat="1" ht="18">
      <c r="A19" s="74" t="s">
        <v>0</v>
      </c>
    </row>
    <row r="20" spans="1:1" s="1" customFormat="1">
      <c r="A20" s="75"/>
    </row>
    <row r="21" spans="1:1" s="1" customFormat="1" ht="36.75" customHeight="1">
      <c r="A21" s="76" t="s">
        <v>4</v>
      </c>
    </row>
    <row r="22" spans="1:1" s="1" customFormat="1" ht="18">
      <c r="A22" s="76"/>
    </row>
    <row r="23" spans="1:1" s="1" customFormat="1" ht="22.5" customHeight="1">
      <c r="A23"/>
    </row>
    <row r="24" spans="1:1" s="1" customFormat="1" ht="15">
      <c r="A24" s="17"/>
    </row>
    <row r="25" spans="1:1" s="1" customFormat="1" ht="15">
      <c r="A25" s="17"/>
    </row>
    <row r="26" spans="1:1" s="1" customFormat="1" ht="15">
      <c r="A26" s="17"/>
    </row>
    <row r="27" spans="1:1" s="1" customFormat="1" ht="15">
      <c r="A27" s="17"/>
    </row>
    <row r="28" spans="1:1" s="1" customFormat="1">
      <c r="A28" s="18"/>
    </row>
    <row r="29" spans="1:1" s="1" customFormat="1">
      <c r="A29" s="18"/>
    </row>
    <row r="30" spans="1:1" s="1" customFormat="1">
      <c r="A30" s="18"/>
    </row>
    <row r="31" spans="1:1" s="1" customFormat="1">
      <c r="A31" s="16"/>
    </row>
    <row r="32" spans="1:1" s="1" customFormat="1">
      <c r="A32" s="24"/>
    </row>
    <row r="33" spans="1:1" s="6" customFormat="1">
      <c r="A33" s="5"/>
    </row>
    <row r="34" spans="1:1" s="6" customFormat="1">
      <c r="A34" s="5"/>
    </row>
    <row r="35" spans="1:1" s="6" customFormat="1">
      <c r="A35" s="5"/>
    </row>
    <row r="36" spans="1:1" s="6" customFormat="1">
      <c r="A36" s="5"/>
    </row>
    <row r="37" spans="1:1" s="6" customFormat="1">
      <c r="A37" s="5"/>
    </row>
    <row r="38" spans="1:1" s="6" customFormat="1">
      <c r="A38" s="5"/>
    </row>
    <row r="39" spans="1:1" s="6" customFormat="1">
      <c r="A39" s="5"/>
    </row>
    <row r="40" spans="1:1" s="6" customFormat="1">
      <c r="A40" s="5"/>
    </row>
    <row r="41" spans="1:1" s="6" customFormat="1">
      <c r="A41" s="5"/>
    </row>
    <row r="42" spans="1:1" s="6" customFormat="1">
      <c r="A42" s="5"/>
    </row>
    <row r="43" spans="1:1" s="6" customFormat="1">
      <c r="A43" s="5"/>
    </row>
    <row r="44" spans="1:1" s="6" customFormat="1">
      <c r="A44" s="5"/>
    </row>
    <row r="45" spans="1:1" s="6" customFormat="1">
      <c r="A45" s="5"/>
    </row>
    <row r="46" spans="1:1" s="6" customFormat="1">
      <c r="A46" s="5"/>
    </row>
    <row r="47" spans="1:1" s="6" customFormat="1">
      <c r="A47" s="5"/>
    </row>
    <row r="48" spans="1:1" s="6" customFormat="1">
      <c r="A48" s="5"/>
    </row>
    <row r="49" spans="1:1" s="6" customFormat="1">
      <c r="A49" s="5"/>
    </row>
    <row r="50" spans="1:1" s="6" customFormat="1">
      <c r="A50" s="5"/>
    </row>
    <row r="51" spans="1:1" s="6" customFormat="1">
      <c r="A51" s="5"/>
    </row>
    <row r="52" spans="1:1" s="6" customFormat="1">
      <c r="A52" s="5"/>
    </row>
    <row r="53" spans="1:1" s="6" customFormat="1">
      <c r="A53" s="5"/>
    </row>
    <row r="54" spans="1:1" s="6" customFormat="1">
      <c r="A54" s="5"/>
    </row>
    <row r="55" spans="1:1" s="6" customFormat="1">
      <c r="A55" s="5"/>
    </row>
    <row r="56" spans="1:1" s="6" customFormat="1">
      <c r="A56" s="5"/>
    </row>
    <row r="57" spans="1:1" s="5" customFormat="1"/>
    <row r="58" spans="1:1" s="5" customFormat="1"/>
    <row r="59" spans="1:1" s="5" customFormat="1"/>
    <row r="60" spans="1:1" s="5" customFormat="1"/>
    <row r="61" spans="1:1" s="5" customFormat="1"/>
    <row r="62" spans="1:1" s="5" customFormat="1"/>
    <row r="63" spans="1:1" s="5" customFormat="1"/>
    <row r="64" spans="1:1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  <row r="437" s="5" customFormat="1"/>
    <row r="438" s="5" customFormat="1"/>
    <row r="439" s="5" customFormat="1"/>
    <row r="440" s="5" customFormat="1"/>
    <row r="441" s="5" customFormat="1"/>
    <row r="442" s="5" customFormat="1"/>
    <row r="443" s="5" customFormat="1"/>
    <row r="444" s="5" customFormat="1"/>
    <row r="445" s="5" customFormat="1"/>
    <row r="446" s="5" customFormat="1"/>
    <row r="447" s="5" customFormat="1"/>
    <row r="448" s="5" customFormat="1"/>
    <row r="449" s="5" customFormat="1"/>
    <row r="450" s="5" customFormat="1"/>
    <row r="451" s="5" customFormat="1"/>
    <row r="452" s="5" customFormat="1"/>
    <row r="453" s="5" customFormat="1"/>
    <row r="454" s="5" customFormat="1"/>
    <row r="455" s="5" customFormat="1"/>
    <row r="456" s="5" customFormat="1"/>
    <row r="457" s="5" customFormat="1"/>
    <row r="458" s="5" customFormat="1"/>
    <row r="459" s="5" customFormat="1"/>
    <row r="460" s="5" customFormat="1"/>
    <row r="461" s="5" customFormat="1"/>
    <row r="462" s="5" customFormat="1"/>
    <row r="463" s="5" customFormat="1"/>
    <row r="464" s="5" customFormat="1"/>
    <row r="465" s="5" customFormat="1"/>
    <row r="466" s="5" customFormat="1"/>
    <row r="467" s="5" customFormat="1"/>
    <row r="468" s="5" customFormat="1"/>
    <row r="469" s="5" customFormat="1"/>
    <row r="470" s="5" customFormat="1"/>
    <row r="471" s="5" customFormat="1"/>
    <row r="472" s="5" customFormat="1"/>
    <row r="473" s="5" customFormat="1"/>
    <row r="474" s="5" customFormat="1"/>
    <row r="475" s="5" customFormat="1"/>
    <row r="476" s="5" customFormat="1"/>
    <row r="477" s="5" customFormat="1"/>
    <row r="478" s="5" customFormat="1"/>
    <row r="479" s="5" customFormat="1"/>
    <row r="480" s="5" customFormat="1"/>
    <row r="481" s="5" customFormat="1"/>
    <row r="482" s="5" customFormat="1"/>
    <row r="483" s="5" customFormat="1"/>
    <row r="484" s="5" customFormat="1"/>
    <row r="485" s="5" customFormat="1"/>
    <row r="486" s="5" customFormat="1"/>
    <row r="487" s="5" customFormat="1"/>
    <row r="488" s="5" customFormat="1"/>
    <row r="489" s="5" customFormat="1"/>
    <row r="490" s="5" customFormat="1"/>
    <row r="491" s="5" customFormat="1"/>
    <row r="492" s="5" customFormat="1"/>
    <row r="493" s="5" customFormat="1"/>
    <row r="494" s="5" customFormat="1"/>
    <row r="495" s="5" customFormat="1"/>
    <row r="496" s="5" customFormat="1"/>
    <row r="497" s="5" customFormat="1"/>
    <row r="498" s="5" customFormat="1"/>
    <row r="499" s="5" customFormat="1"/>
    <row r="500" s="5" customFormat="1"/>
    <row r="501" s="5" customFormat="1"/>
    <row r="502" s="5" customFormat="1"/>
    <row r="503" s="5" customFormat="1"/>
    <row r="504" s="5" customFormat="1"/>
    <row r="505" s="5" customFormat="1"/>
    <row r="506" s="5" customFormat="1"/>
    <row r="507" s="5" customFormat="1"/>
    <row r="508" s="5" customFormat="1"/>
    <row r="509" s="5" customFormat="1"/>
    <row r="510" s="5" customFormat="1"/>
    <row r="511" s="5" customFormat="1"/>
    <row r="512" s="5" customFormat="1"/>
    <row r="513" s="5" customFormat="1"/>
    <row r="514" s="5" customFormat="1"/>
    <row r="515" s="5" customFormat="1"/>
    <row r="516" s="5" customFormat="1"/>
    <row r="517" s="5" customFormat="1"/>
    <row r="518" s="5" customFormat="1"/>
    <row r="519" s="5" customFormat="1"/>
    <row r="520" s="5" customFormat="1"/>
    <row r="521" s="5" customFormat="1"/>
    <row r="522" s="5" customFormat="1"/>
    <row r="523" s="5" customFormat="1"/>
    <row r="524" s="5" customFormat="1"/>
    <row r="525" s="5" customFormat="1"/>
    <row r="526" s="5" customFormat="1"/>
    <row r="527" s="5" customFormat="1"/>
    <row r="528" s="5" customFormat="1"/>
    <row r="529" s="5" customFormat="1"/>
    <row r="530" s="5" customFormat="1"/>
    <row r="531" s="5" customFormat="1"/>
    <row r="532" s="5" customFormat="1"/>
    <row r="533" s="5" customFormat="1"/>
    <row r="534" s="5" customFormat="1"/>
    <row r="535" s="5" customFormat="1"/>
    <row r="536" s="5" customFormat="1"/>
    <row r="537" s="5" customFormat="1"/>
    <row r="538" s="5" customFormat="1"/>
    <row r="539" s="5" customFormat="1"/>
    <row r="540" s="5" customFormat="1"/>
    <row r="541" s="5" customFormat="1"/>
    <row r="542" s="5" customFormat="1"/>
    <row r="543" s="5" customFormat="1"/>
    <row r="544" s="5" customFormat="1"/>
    <row r="545" s="5" customFormat="1"/>
    <row r="546" s="5" customFormat="1"/>
    <row r="547" s="5" customFormat="1"/>
    <row r="548" s="5" customFormat="1"/>
    <row r="549" s="5" customFormat="1"/>
    <row r="550" s="5" customFormat="1"/>
    <row r="551" s="5" customFormat="1"/>
    <row r="552" s="5" customFormat="1"/>
    <row r="553" s="5" customFormat="1"/>
    <row r="554" s="5" customFormat="1"/>
    <row r="555" s="5" customFormat="1"/>
    <row r="556" s="5" customFormat="1"/>
    <row r="557" s="5" customFormat="1"/>
    <row r="558" s="5" customFormat="1"/>
    <row r="559" s="5" customFormat="1"/>
    <row r="560" s="5" customFormat="1"/>
    <row r="561" s="5" customFormat="1"/>
    <row r="562" s="5" customFormat="1"/>
    <row r="563" s="5" customFormat="1"/>
    <row r="564" s="5" customFormat="1"/>
    <row r="565" s="5" customFormat="1"/>
    <row r="566" s="5" customFormat="1"/>
    <row r="567" s="5" customFormat="1"/>
    <row r="568" s="5" customFormat="1"/>
    <row r="569" s="5" customFormat="1"/>
    <row r="570" s="5" customFormat="1"/>
    <row r="571" s="5" customFormat="1"/>
    <row r="572" s="5" customFormat="1"/>
    <row r="573" s="5" customFormat="1"/>
    <row r="574" s="5" customFormat="1"/>
    <row r="575" s="5" customFormat="1"/>
    <row r="576" s="5" customFormat="1"/>
    <row r="577" s="5" customFormat="1"/>
    <row r="578" s="5" customFormat="1"/>
    <row r="579" s="5" customFormat="1"/>
    <row r="580" s="5" customFormat="1"/>
    <row r="581" s="5" customFormat="1"/>
    <row r="582" s="5" customFormat="1"/>
    <row r="583" s="5" customFormat="1"/>
    <row r="584" s="5" customFormat="1"/>
    <row r="585" s="5" customFormat="1"/>
    <row r="586" s="5" customFormat="1"/>
    <row r="587" s="5" customFormat="1"/>
    <row r="588" s="5" customFormat="1"/>
    <row r="589" s="5" customFormat="1"/>
    <row r="590" s="5" customFormat="1"/>
    <row r="591" s="5" customFormat="1"/>
    <row r="592" s="5" customFormat="1"/>
    <row r="593" s="5" customFormat="1"/>
    <row r="594" s="5" customFormat="1"/>
    <row r="595" s="5" customFormat="1"/>
    <row r="596" s="5" customFormat="1"/>
    <row r="597" s="5" customFormat="1"/>
    <row r="598" s="5" customFormat="1"/>
    <row r="599" s="5" customFormat="1"/>
    <row r="600" s="5" customFormat="1"/>
    <row r="601" s="5" customFormat="1"/>
    <row r="602" s="5" customFormat="1"/>
    <row r="603" s="5" customFormat="1"/>
    <row r="604" s="5" customFormat="1"/>
    <row r="605" s="5" customFormat="1"/>
    <row r="606" s="5" customFormat="1"/>
    <row r="607" s="5" customFormat="1"/>
    <row r="608" s="5" customFormat="1"/>
    <row r="609" s="5" customFormat="1"/>
    <row r="610" s="5" customFormat="1"/>
    <row r="611" s="5" customFormat="1"/>
    <row r="612" s="5" customFormat="1"/>
    <row r="613" s="5" customFormat="1"/>
    <row r="614" s="5" customFormat="1"/>
    <row r="615" s="5" customFormat="1"/>
    <row r="616" s="5" customFormat="1"/>
    <row r="617" s="5" customFormat="1"/>
    <row r="618" s="5" customFormat="1"/>
    <row r="619" s="5" customFormat="1"/>
    <row r="620" s="5" customFormat="1"/>
    <row r="621" s="5" customFormat="1"/>
    <row r="622" s="5" customFormat="1"/>
    <row r="623" s="5" customFormat="1"/>
    <row r="624" s="5" customFormat="1"/>
    <row r="625" s="5" customFormat="1"/>
    <row r="626" s="5" customFormat="1"/>
    <row r="627" s="5" customFormat="1"/>
    <row r="628" s="5" customFormat="1"/>
    <row r="629" s="5" customFormat="1"/>
    <row r="630" s="5" customFormat="1"/>
    <row r="631" s="5" customFormat="1"/>
    <row r="632" s="5" customFormat="1"/>
    <row r="633" s="5" customFormat="1"/>
    <row r="634" s="5" customFormat="1"/>
    <row r="635" s="5" customFormat="1"/>
    <row r="636" s="5" customFormat="1"/>
    <row r="637" s="5" customFormat="1"/>
    <row r="638" s="5" customFormat="1"/>
    <row r="639" s="5" customFormat="1"/>
    <row r="640" s="5" customFormat="1"/>
    <row r="641" s="5" customFormat="1"/>
    <row r="642" s="5" customFormat="1"/>
    <row r="643" s="5" customFormat="1"/>
    <row r="644" s="5" customFormat="1"/>
    <row r="645" s="5" customFormat="1"/>
    <row r="646" s="5" customFormat="1"/>
    <row r="647" s="5" customFormat="1"/>
    <row r="648" s="5" customFormat="1"/>
    <row r="649" s="5" customFormat="1"/>
    <row r="650" s="5" customFormat="1"/>
    <row r="651" s="5" customFormat="1"/>
    <row r="652" s="5" customFormat="1"/>
    <row r="653" s="5" customFormat="1"/>
    <row r="654" s="5" customFormat="1"/>
    <row r="655" s="5" customFormat="1"/>
    <row r="656" s="5" customFormat="1"/>
    <row r="657" s="5" customFormat="1"/>
    <row r="658" s="5" customFormat="1"/>
    <row r="659" s="5" customFormat="1"/>
    <row r="660" s="5" customFormat="1"/>
    <row r="661" s="5" customFormat="1"/>
    <row r="662" s="5" customFormat="1"/>
    <row r="663" s="5" customFormat="1"/>
    <row r="664" s="5" customFormat="1"/>
    <row r="665" s="5" customFormat="1"/>
    <row r="666" s="5" customFormat="1"/>
    <row r="667" s="5" customFormat="1"/>
    <row r="668" s="5" customFormat="1"/>
    <row r="669" s="5" customFormat="1"/>
    <row r="670" s="5" customFormat="1"/>
    <row r="671" s="5" customFormat="1"/>
    <row r="672" s="5" customFormat="1"/>
    <row r="673" s="5" customFormat="1"/>
    <row r="674" s="5" customFormat="1"/>
    <row r="675" s="5" customFormat="1"/>
    <row r="676" s="5" customFormat="1"/>
    <row r="677" s="5" customFormat="1"/>
    <row r="678" s="5" customFormat="1"/>
    <row r="679" s="5" customFormat="1"/>
    <row r="680" s="5" customFormat="1"/>
    <row r="681" s="5" customFormat="1"/>
    <row r="682" s="5" customFormat="1"/>
    <row r="683" s="5" customFormat="1"/>
    <row r="684" s="5" customFormat="1"/>
    <row r="685" s="5" customFormat="1"/>
    <row r="686" s="5" customFormat="1"/>
    <row r="687" s="5" customFormat="1"/>
    <row r="688" s="5" customFormat="1"/>
    <row r="689" s="5" customFormat="1"/>
    <row r="690" s="5" customFormat="1"/>
    <row r="691" s="5" customFormat="1"/>
    <row r="692" s="5" customFormat="1"/>
    <row r="693" s="5" customFormat="1"/>
    <row r="694" s="5" customFormat="1"/>
    <row r="695" s="5" customFormat="1"/>
    <row r="696" s="5" customFormat="1"/>
    <row r="697" s="5" customFormat="1"/>
    <row r="698" s="5" customFormat="1"/>
    <row r="699" s="5" customFormat="1"/>
    <row r="700" s="5" customFormat="1"/>
    <row r="701" s="5" customFormat="1"/>
    <row r="702" s="5" customFormat="1"/>
    <row r="703" s="5" customFormat="1"/>
    <row r="704" s="5" customFormat="1"/>
    <row r="705" s="5" customFormat="1"/>
    <row r="706" s="5" customFormat="1"/>
    <row r="707" s="5" customFormat="1"/>
    <row r="708" s="5" customFormat="1"/>
    <row r="709" s="5" customFormat="1"/>
    <row r="710" s="5" customFormat="1"/>
    <row r="711" s="5" customFormat="1"/>
    <row r="712" s="5" customFormat="1"/>
    <row r="713" s="5" customFormat="1"/>
    <row r="714" s="5" customFormat="1"/>
    <row r="715" s="5" customFormat="1"/>
    <row r="716" s="5" customFormat="1"/>
    <row r="717" s="5" customFormat="1"/>
    <row r="718" s="5" customFormat="1"/>
    <row r="719" s="5" customFormat="1"/>
    <row r="720" s="5" customFormat="1"/>
    <row r="721" s="5" customFormat="1"/>
    <row r="722" s="5" customFormat="1"/>
    <row r="723" s="5" customFormat="1"/>
    <row r="724" s="5" customFormat="1"/>
    <row r="725" s="5" customFormat="1"/>
    <row r="726" s="5" customFormat="1"/>
    <row r="727" s="5" customFormat="1"/>
    <row r="728" s="5" customFormat="1"/>
    <row r="729" s="5" customFormat="1"/>
    <row r="730" s="5" customFormat="1"/>
    <row r="731" s="5" customFormat="1"/>
    <row r="732" s="5" customFormat="1"/>
    <row r="733" s="5" customFormat="1"/>
    <row r="734" s="5" customFormat="1"/>
    <row r="735" s="5" customFormat="1"/>
    <row r="736" s="5" customFormat="1"/>
    <row r="737" s="5" customFormat="1"/>
    <row r="738" s="5" customFormat="1"/>
    <row r="739" s="5" customFormat="1"/>
    <row r="740" s="5" customFormat="1"/>
    <row r="741" s="5" customFormat="1"/>
    <row r="742" s="5" customFormat="1"/>
    <row r="743" s="5" customFormat="1"/>
    <row r="744" s="5" customFormat="1"/>
    <row r="745" s="5" customFormat="1"/>
    <row r="746" s="5" customFormat="1"/>
    <row r="747" s="5" customFormat="1"/>
    <row r="748" s="5" customFormat="1"/>
    <row r="749" s="5" customFormat="1"/>
    <row r="750" s="5" customFormat="1"/>
    <row r="751" s="5" customFormat="1"/>
    <row r="752" s="5" customFormat="1"/>
    <row r="753" s="5" customFormat="1"/>
    <row r="754" s="5" customFormat="1"/>
    <row r="755" s="5" customFormat="1"/>
    <row r="756" s="5" customFormat="1"/>
    <row r="757" s="5" customFormat="1"/>
    <row r="758" s="5" customFormat="1"/>
    <row r="759" s="5" customFormat="1"/>
    <row r="760" s="5" customFormat="1"/>
    <row r="761" s="5" customFormat="1"/>
    <row r="762" s="5" customFormat="1"/>
    <row r="763" s="5" customFormat="1"/>
    <row r="764" s="5" customFormat="1"/>
    <row r="765" s="5" customFormat="1"/>
    <row r="766" s="5" customFormat="1"/>
    <row r="767" s="5" customFormat="1"/>
    <row r="768" s="5" customFormat="1"/>
    <row r="769" s="5" customFormat="1"/>
    <row r="770" s="5" customFormat="1"/>
    <row r="771" s="5" customFormat="1"/>
    <row r="772" s="5" customFormat="1"/>
    <row r="773" s="5" customFormat="1"/>
    <row r="774" s="5" customFormat="1"/>
    <row r="775" s="5" customFormat="1"/>
    <row r="776" s="5" customFormat="1"/>
    <row r="777" s="5" customFormat="1"/>
    <row r="778" s="5" customFormat="1"/>
    <row r="779" s="5" customFormat="1"/>
    <row r="780" s="5" customFormat="1"/>
    <row r="781" s="5" customFormat="1"/>
    <row r="782" s="5" customFormat="1"/>
    <row r="783" s="5" customFormat="1"/>
    <row r="784" s="5" customFormat="1"/>
    <row r="785" s="5" customFormat="1"/>
    <row r="786" s="5" customFormat="1"/>
    <row r="787" s="5" customFormat="1"/>
    <row r="788" s="5" customFormat="1"/>
    <row r="789" s="5" customFormat="1"/>
    <row r="790" s="5" customFormat="1"/>
    <row r="791" s="5" customFormat="1"/>
    <row r="792" s="5" customFormat="1"/>
    <row r="793" s="5" customFormat="1"/>
    <row r="794" s="5" customFormat="1"/>
    <row r="795" s="5" customFormat="1"/>
    <row r="796" s="5" customFormat="1"/>
    <row r="797" s="5" customFormat="1"/>
    <row r="798" s="5" customFormat="1"/>
    <row r="799" s="5" customFormat="1"/>
    <row r="800" s="5" customFormat="1"/>
    <row r="801" s="5" customFormat="1"/>
    <row r="802" s="5" customFormat="1"/>
    <row r="803" s="5" customFormat="1"/>
    <row r="804" s="5" customFormat="1"/>
    <row r="805" s="5" customFormat="1"/>
    <row r="806" s="5" customFormat="1"/>
    <row r="807" s="5" customFormat="1"/>
    <row r="808" s="5" customFormat="1"/>
    <row r="809" s="5" customFormat="1"/>
    <row r="810" s="5" customFormat="1"/>
    <row r="811" s="5" customFormat="1"/>
    <row r="812" s="5" customFormat="1"/>
    <row r="813" s="5" customFormat="1"/>
    <row r="814" s="5" customFormat="1"/>
    <row r="815" s="5" customFormat="1"/>
    <row r="816" s="5" customFormat="1"/>
    <row r="817" s="5" customFormat="1"/>
    <row r="818" s="5" customFormat="1"/>
    <row r="819" s="5" customFormat="1"/>
    <row r="820" s="5" customFormat="1"/>
    <row r="821" s="5" customFormat="1"/>
    <row r="822" s="5" customFormat="1"/>
    <row r="823" s="5" customFormat="1"/>
    <row r="824" s="5" customFormat="1"/>
    <row r="825" s="5" customFormat="1"/>
    <row r="826" s="5" customFormat="1"/>
    <row r="827" s="5" customFormat="1"/>
    <row r="828" s="5" customFormat="1"/>
    <row r="829" s="5" customFormat="1"/>
    <row r="830" s="5" customFormat="1"/>
    <row r="831" s="5" customFormat="1"/>
    <row r="832" s="5" customFormat="1"/>
    <row r="833" s="5" customFormat="1"/>
    <row r="834" s="5" customFormat="1"/>
    <row r="835" s="5" customFormat="1"/>
    <row r="836" s="5" customFormat="1"/>
    <row r="837" s="5" customFormat="1"/>
    <row r="838" s="5" customFormat="1"/>
    <row r="839" s="5" customFormat="1"/>
    <row r="840" s="5" customFormat="1"/>
    <row r="841" s="5" customFormat="1"/>
    <row r="842" s="5" customFormat="1"/>
    <row r="843" s="5" customFormat="1"/>
    <row r="844" s="5" customFormat="1"/>
    <row r="845" s="5" customFormat="1"/>
    <row r="846" s="5" customFormat="1"/>
    <row r="847" s="5" customFormat="1"/>
    <row r="848" s="5" customFormat="1"/>
    <row r="849" s="5" customFormat="1"/>
    <row r="850" s="5" customFormat="1"/>
    <row r="851" s="5" customFormat="1"/>
    <row r="852" s="5" customFormat="1"/>
    <row r="853" s="5" customFormat="1"/>
    <row r="854" s="5" customFormat="1"/>
    <row r="855" s="5" customFormat="1"/>
    <row r="856" s="5" customFormat="1"/>
    <row r="857" s="5" customFormat="1"/>
    <row r="858" s="5" customFormat="1"/>
    <row r="859" s="5" customFormat="1"/>
    <row r="860" s="5" customFormat="1"/>
    <row r="861" s="5" customFormat="1"/>
    <row r="862" s="5" customFormat="1"/>
    <row r="863" s="5" customFormat="1"/>
    <row r="864" s="5" customFormat="1"/>
    <row r="865" s="5" customFormat="1"/>
    <row r="866" s="5" customFormat="1"/>
    <row r="867" s="5" customFormat="1"/>
    <row r="868" s="5" customFormat="1"/>
    <row r="869" s="5" customFormat="1"/>
    <row r="870" s="5" customFormat="1"/>
    <row r="871" s="5" customFormat="1"/>
    <row r="872" s="5" customFormat="1"/>
    <row r="873" s="5" customFormat="1"/>
    <row r="874" s="5" customFormat="1"/>
    <row r="875" s="5" customFormat="1"/>
    <row r="876" s="5" customFormat="1"/>
    <row r="877" s="5" customFormat="1"/>
    <row r="878" s="5" customFormat="1"/>
    <row r="879" s="5" customFormat="1"/>
    <row r="880" s="5" customFormat="1"/>
    <row r="881" s="5" customFormat="1"/>
    <row r="882" s="5" customFormat="1"/>
    <row r="883" s="5" customFormat="1"/>
    <row r="884" s="5" customFormat="1"/>
    <row r="885" s="5" customFormat="1"/>
    <row r="886" s="5" customFormat="1"/>
    <row r="887" s="5" customFormat="1"/>
    <row r="888" s="5" customFormat="1"/>
    <row r="889" s="5" customFormat="1"/>
    <row r="890" s="5" customFormat="1"/>
    <row r="891" s="5" customFormat="1"/>
    <row r="892" s="5" customFormat="1"/>
    <row r="893" s="5" customFormat="1"/>
    <row r="894" s="5" customFormat="1"/>
    <row r="895" s="5" customFormat="1"/>
    <row r="896" s="5" customFormat="1"/>
    <row r="897" s="5" customFormat="1"/>
    <row r="898" s="5" customFormat="1"/>
    <row r="899" s="5" customFormat="1"/>
    <row r="900" s="5" customFormat="1"/>
    <row r="901" s="5" customFormat="1"/>
    <row r="902" s="5" customFormat="1"/>
    <row r="903" s="5" customFormat="1"/>
    <row r="904" s="5" customFormat="1"/>
    <row r="905" s="5" customFormat="1"/>
    <row r="906" s="5" customFormat="1"/>
    <row r="907" s="5" customFormat="1"/>
    <row r="908" s="5" customFormat="1"/>
    <row r="909" s="5" customFormat="1"/>
    <row r="910" s="5" customFormat="1"/>
    <row r="911" s="5" customFormat="1"/>
    <row r="912" s="5" customFormat="1"/>
    <row r="913" s="5" customFormat="1"/>
    <row r="914" s="5" customFormat="1"/>
    <row r="915" s="5" customFormat="1"/>
    <row r="916" s="5" customFormat="1"/>
    <row r="917" s="5" customFormat="1"/>
    <row r="918" s="5" customFormat="1"/>
    <row r="919" s="5" customFormat="1"/>
    <row r="920" s="5" customFormat="1"/>
    <row r="921" s="5" customFormat="1"/>
    <row r="922" s="5" customFormat="1"/>
    <row r="923" s="5" customFormat="1"/>
    <row r="924" s="5" customFormat="1"/>
    <row r="925" s="5" customFormat="1"/>
    <row r="926" s="5" customFormat="1"/>
    <row r="927" s="5" customFormat="1"/>
    <row r="928" s="5" customFormat="1"/>
    <row r="929" s="5" customFormat="1"/>
    <row r="930" s="5" customFormat="1"/>
    <row r="931" s="5" customFormat="1"/>
    <row r="932" s="5" customFormat="1"/>
    <row r="933" s="5" customFormat="1"/>
    <row r="934" s="5" customFormat="1"/>
    <row r="935" s="5" customFormat="1"/>
    <row r="936" s="5" customFormat="1"/>
    <row r="937" s="5" customFormat="1"/>
    <row r="938" s="5" customFormat="1"/>
    <row r="939" s="5" customFormat="1"/>
    <row r="940" s="5" customFormat="1"/>
    <row r="941" s="5" customFormat="1"/>
    <row r="942" s="5" customFormat="1"/>
    <row r="943" s="5" customFormat="1"/>
    <row r="944" s="5" customFormat="1"/>
    <row r="945" s="5" customFormat="1"/>
    <row r="946" s="5" customFormat="1"/>
    <row r="947" s="5" customFormat="1"/>
    <row r="948" s="5" customFormat="1"/>
    <row r="949" s="5" customFormat="1"/>
    <row r="950" s="5" customFormat="1"/>
    <row r="951" s="5" customFormat="1"/>
    <row r="952" s="5" customFormat="1"/>
    <row r="953" s="5" customFormat="1"/>
    <row r="954" s="5" customFormat="1"/>
    <row r="955" s="5" customFormat="1"/>
    <row r="956" s="5" customFormat="1"/>
    <row r="957" s="5" customFormat="1"/>
    <row r="958" s="5" customFormat="1"/>
    <row r="959" s="5" customFormat="1"/>
    <row r="960" s="5" customFormat="1"/>
    <row r="961" s="5" customFormat="1"/>
    <row r="962" s="5" customFormat="1"/>
    <row r="963" s="5" customFormat="1"/>
    <row r="964" s="5" customFormat="1"/>
    <row r="965" s="5" customFormat="1"/>
    <row r="966" s="5" customFormat="1"/>
    <row r="967" s="5" customFormat="1"/>
    <row r="968" s="5" customFormat="1"/>
    <row r="969" s="5" customFormat="1"/>
    <row r="970" s="5" customFormat="1"/>
    <row r="971" s="5" customFormat="1"/>
    <row r="972" s="5" customFormat="1"/>
    <row r="973" s="5" customFormat="1"/>
    <row r="974" s="5" customFormat="1"/>
    <row r="975" s="5" customFormat="1"/>
    <row r="976" s="5" customFormat="1"/>
    <row r="977" s="5" customFormat="1"/>
    <row r="978" s="5" customFormat="1"/>
    <row r="979" s="5" customFormat="1"/>
    <row r="980" s="5" customFormat="1"/>
    <row r="981" s="5" customFormat="1"/>
    <row r="982" s="5" customFormat="1"/>
    <row r="983" s="5" customFormat="1"/>
    <row r="984" s="5" customFormat="1"/>
    <row r="985" s="5" customFormat="1"/>
    <row r="986" s="5" customFormat="1"/>
    <row r="987" s="5" customFormat="1"/>
    <row r="988" s="5" customFormat="1"/>
    <row r="989" s="5" customFormat="1"/>
    <row r="990" s="5" customFormat="1"/>
    <row r="991" s="5" customFormat="1"/>
    <row r="992" s="5" customFormat="1"/>
    <row r="993" s="5" customFormat="1"/>
    <row r="994" s="5" customFormat="1"/>
    <row r="995" s="5" customFormat="1"/>
    <row r="996" s="5" customFormat="1"/>
    <row r="997" s="5" customFormat="1"/>
    <row r="998" s="5" customFormat="1"/>
    <row r="999" s="5" customFormat="1"/>
    <row r="1000" s="5" customFormat="1"/>
    <row r="1001" s="5" customFormat="1"/>
    <row r="1002" s="5" customFormat="1"/>
    <row r="1003" s="5" customFormat="1"/>
    <row r="1004" s="5" customFormat="1"/>
    <row r="1005" s="5" customFormat="1"/>
    <row r="1006" s="5" customFormat="1"/>
    <row r="1007" s="5" customFormat="1"/>
    <row r="1008" s="5" customFormat="1"/>
    <row r="1009" s="5" customFormat="1"/>
    <row r="1010" s="5" customFormat="1"/>
    <row r="1011" s="5" customFormat="1"/>
    <row r="1012" s="5" customFormat="1"/>
    <row r="1013" s="5" customFormat="1"/>
    <row r="1014" s="5" customFormat="1"/>
    <row r="1015" s="5" customFormat="1"/>
    <row r="1016" s="5" customFormat="1"/>
    <row r="1017" s="5" customFormat="1"/>
    <row r="1018" s="5" customFormat="1"/>
    <row r="1019" s="5" customFormat="1"/>
    <row r="1020" s="5" customFormat="1"/>
    <row r="1021" s="5" customFormat="1"/>
    <row r="1022" s="5" customFormat="1"/>
    <row r="1023" s="5" customFormat="1"/>
    <row r="1024" s="5" customFormat="1"/>
    <row r="1025" s="5" customFormat="1"/>
    <row r="1026" s="5" customFormat="1"/>
    <row r="1027" s="5" customFormat="1"/>
    <row r="1028" s="5" customFormat="1"/>
    <row r="1029" s="5" customFormat="1"/>
    <row r="1030" s="5" customFormat="1"/>
    <row r="1031" s="5" customFormat="1"/>
    <row r="1032" s="5" customFormat="1"/>
    <row r="1033" s="5" customFormat="1"/>
    <row r="1034" s="5" customFormat="1"/>
    <row r="1035" s="5" customFormat="1"/>
    <row r="1036" s="5" customFormat="1"/>
    <row r="1037" s="5" customFormat="1"/>
    <row r="1038" s="5" customFormat="1"/>
    <row r="1039" s="5" customFormat="1"/>
    <row r="1040" s="5" customFormat="1"/>
    <row r="1041" s="5" customFormat="1"/>
    <row r="1042" s="5" customFormat="1"/>
    <row r="1043" s="5" customFormat="1"/>
    <row r="1044" s="5" customFormat="1"/>
    <row r="1045" s="5" customFormat="1"/>
    <row r="1046" s="5" customFormat="1"/>
    <row r="1047" s="5" customFormat="1"/>
    <row r="1048" s="5" customFormat="1"/>
    <row r="1049" s="5" customFormat="1"/>
    <row r="1050" s="5" customFormat="1"/>
    <row r="1051" s="5" customFormat="1"/>
    <row r="1052" s="5" customFormat="1"/>
    <row r="1053" s="5" customFormat="1"/>
    <row r="1054" s="5" customFormat="1"/>
    <row r="1055" s="5" customFormat="1"/>
    <row r="1056" s="5" customFormat="1"/>
    <row r="1057" s="5" customFormat="1"/>
    <row r="1058" s="5" customFormat="1"/>
    <row r="1059" s="5" customFormat="1"/>
    <row r="1060" s="5" customFormat="1"/>
    <row r="1061" s="5" customFormat="1"/>
    <row r="1062" s="5" customFormat="1"/>
    <row r="1063" s="5" customFormat="1"/>
    <row r="1064" s="5" customFormat="1"/>
    <row r="1065" s="5" customFormat="1"/>
    <row r="1066" s="5" customFormat="1"/>
    <row r="1067" s="5" customFormat="1"/>
    <row r="1068" s="5" customFormat="1"/>
    <row r="1069" s="5" customFormat="1"/>
    <row r="1070" s="5" customFormat="1"/>
    <row r="1071" s="5" customFormat="1"/>
    <row r="1072" s="5" customFormat="1"/>
    <row r="1073" s="5" customFormat="1"/>
    <row r="1074" s="5" customFormat="1"/>
    <row r="1075" s="5" customFormat="1"/>
    <row r="1076" s="5" customFormat="1"/>
    <row r="1077" s="5" customFormat="1"/>
    <row r="1078" s="5" customFormat="1"/>
    <row r="1079" s="5" customFormat="1"/>
    <row r="1080" s="5" customFormat="1"/>
    <row r="1081" s="5" customFormat="1"/>
    <row r="1082" s="5" customFormat="1"/>
    <row r="1083" s="5" customFormat="1"/>
    <row r="1084" s="5" customFormat="1"/>
    <row r="1085" s="5" customFormat="1"/>
    <row r="1086" s="5" customFormat="1"/>
    <row r="1087" s="5" customFormat="1"/>
    <row r="1088" s="5" customFormat="1"/>
    <row r="1089" s="5" customFormat="1"/>
    <row r="1090" s="5" customFormat="1"/>
    <row r="1091" s="5" customFormat="1"/>
    <row r="1092" s="5" customFormat="1"/>
    <row r="1093" s="5" customFormat="1"/>
    <row r="1094" s="5" customFormat="1"/>
    <row r="1095" s="5" customFormat="1"/>
    <row r="1096" s="5" customFormat="1"/>
    <row r="1097" s="5" customFormat="1"/>
    <row r="1098" s="5" customFormat="1"/>
    <row r="1099" s="5" customFormat="1"/>
    <row r="1100" s="5" customFormat="1"/>
    <row r="1101" s="5" customFormat="1"/>
    <row r="1102" s="5" customFormat="1"/>
    <row r="1103" s="5" customFormat="1"/>
    <row r="1104" s="5" customFormat="1"/>
    <row r="1105" s="5" customFormat="1"/>
    <row r="1106" s="5" customFormat="1"/>
    <row r="1107" s="5" customFormat="1"/>
    <row r="1108" s="5" customFormat="1"/>
    <row r="1109" s="5" customFormat="1"/>
    <row r="1110" s="5" customFormat="1"/>
    <row r="1111" s="5" customFormat="1"/>
    <row r="1112" s="5" customFormat="1"/>
    <row r="1113" s="5" customFormat="1"/>
    <row r="1114" s="5" customFormat="1"/>
    <row r="1115" s="5" customFormat="1"/>
    <row r="1116" s="5" customFormat="1"/>
    <row r="1117" s="5" customFormat="1"/>
    <row r="1118" s="5" customFormat="1"/>
    <row r="1119" s="5" customFormat="1"/>
    <row r="1120" s="5" customFormat="1"/>
    <row r="1121" s="5" customFormat="1"/>
    <row r="1122" s="5" customFormat="1"/>
    <row r="1123" s="5" customFormat="1"/>
    <row r="1124" s="5" customFormat="1"/>
    <row r="1125" s="5" customFormat="1"/>
    <row r="1126" s="5" customFormat="1"/>
    <row r="1127" s="5" customFormat="1"/>
    <row r="1128" s="5" customFormat="1"/>
    <row r="1129" s="5" customFormat="1"/>
    <row r="1130" s="5" customFormat="1"/>
    <row r="1131" s="5" customFormat="1"/>
    <row r="1132" s="5" customFormat="1"/>
    <row r="1133" s="5" customFormat="1"/>
    <row r="1134" s="5" customFormat="1"/>
    <row r="1135" s="5" customFormat="1"/>
    <row r="1136" s="5" customFormat="1"/>
    <row r="1137" s="5" customFormat="1"/>
    <row r="1138" s="5" customFormat="1"/>
    <row r="1139" s="5" customFormat="1"/>
    <row r="1140" s="5" customFormat="1"/>
    <row r="1141" s="5" customFormat="1"/>
    <row r="1142" s="5" customFormat="1"/>
    <row r="1143" s="5" customFormat="1"/>
    <row r="1144" s="5" customFormat="1"/>
    <row r="1145" s="5" customFormat="1"/>
    <row r="1146" s="5" customFormat="1"/>
    <row r="1147" s="5" customFormat="1"/>
    <row r="1148" s="5" customFormat="1"/>
    <row r="1149" s="5" customFormat="1"/>
    <row r="1150" s="5" customFormat="1"/>
    <row r="1151" s="5" customFormat="1"/>
    <row r="1152" s="5" customFormat="1"/>
    <row r="1153" s="5" customFormat="1"/>
    <row r="1154" s="5" customFormat="1"/>
    <row r="1155" s="5" customFormat="1"/>
    <row r="1156" s="5" customFormat="1"/>
    <row r="1157" s="5" customFormat="1"/>
    <row r="1158" s="5" customFormat="1"/>
    <row r="1159" s="5" customFormat="1"/>
    <row r="1160" s="5" customFormat="1"/>
    <row r="1161" s="5" customFormat="1"/>
    <row r="1162" s="5" customFormat="1"/>
    <row r="1163" s="5" customFormat="1"/>
    <row r="1164" s="5" customFormat="1"/>
    <row r="1165" s="5" customFormat="1"/>
    <row r="1166" s="5" customFormat="1"/>
    <row r="1167" s="5" customFormat="1"/>
    <row r="1168" s="5" customFormat="1"/>
    <row r="1169" s="5" customFormat="1"/>
    <row r="1170" s="5" customFormat="1"/>
    <row r="1171" s="5" customFormat="1"/>
    <row r="1172" s="5" customFormat="1"/>
    <row r="1173" s="5" customFormat="1"/>
    <row r="1174" s="5" customFormat="1"/>
    <row r="1175" s="5" customFormat="1"/>
    <row r="1176" s="5" customFormat="1"/>
    <row r="1177" s="5" customFormat="1"/>
    <row r="1178" s="5" customFormat="1"/>
    <row r="1179" s="5" customFormat="1"/>
    <row r="1180" s="5" customFormat="1"/>
    <row r="1181" s="5" customFormat="1"/>
    <row r="1182" s="5" customFormat="1"/>
    <row r="1183" s="5" customFormat="1"/>
    <row r="1184" s="5" customFormat="1"/>
    <row r="1185" s="5" customFormat="1"/>
    <row r="1186" s="5" customFormat="1"/>
    <row r="1187" s="5" customFormat="1"/>
    <row r="1188" s="5" customFormat="1"/>
    <row r="1189" s="5" customFormat="1"/>
    <row r="1190" s="5" customFormat="1"/>
    <row r="1191" s="5" customFormat="1"/>
    <row r="1192" s="5" customFormat="1"/>
    <row r="1193" s="5" customFormat="1"/>
    <row r="1194" s="5" customFormat="1"/>
    <row r="1195" s="5" customFormat="1"/>
    <row r="1196" s="5" customFormat="1"/>
    <row r="1197" s="5" customFormat="1"/>
    <row r="1198" s="5" customFormat="1"/>
    <row r="1199" s="5" customFormat="1"/>
    <row r="1200" s="5" customFormat="1"/>
    <row r="1201" s="5" customFormat="1"/>
    <row r="1202" s="5" customFormat="1"/>
    <row r="1203" s="5" customFormat="1"/>
    <row r="1204" s="5" customFormat="1"/>
    <row r="1205" s="5" customFormat="1"/>
    <row r="1206" s="5" customFormat="1"/>
    <row r="1207" s="5" customFormat="1"/>
    <row r="1208" s="5" customFormat="1"/>
    <row r="1209" s="5" customFormat="1"/>
    <row r="1210" s="5" customFormat="1"/>
    <row r="1211" s="5" customFormat="1"/>
    <row r="1212" s="5" customFormat="1"/>
    <row r="1213" s="5" customFormat="1"/>
    <row r="1214" s="5" customFormat="1"/>
    <row r="1215" s="5" customFormat="1"/>
    <row r="1216" s="5" customFormat="1"/>
    <row r="1217" s="5" customFormat="1"/>
    <row r="1218" s="5" customFormat="1"/>
    <row r="1219" s="5" customFormat="1"/>
    <row r="1220" s="5" customFormat="1"/>
    <row r="1221" s="5" customFormat="1"/>
    <row r="1222" s="5" customFormat="1"/>
    <row r="1223" s="5" customFormat="1"/>
    <row r="1224" s="5" customFormat="1"/>
    <row r="1225" s="5" customFormat="1"/>
    <row r="1226" s="5" customFormat="1"/>
    <row r="1227" s="5" customFormat="1"/>
    <row r="1228" s="5" customFormat="1"/>
    <row r="1229" s="5" customFormat="1"/>
    <row r="1230" s="5" customFormat="1"/>
    <row r="1231" s="5" customFormat="1"/>
    <row r="1232" s="5" customFormat="1"/>
    <row r="1233" s="5" customFormat="1"/>
    <row r="1234" s="5" customFormat="1"/>
    <row r="1235" s="5" customFormat="1"/>
    <row r="1236" s="5" customFormat="1"/>
    <row r="1237" s="5" customFormat="1"/>
    <row r="1238" s="5" customFormat="1"/>
    <row r="1239" s="5" customFormat="1"/>
    <row r="1240" s="5" customFormat="1"/>
    <row r="1241" s="5" customFormat="1"/>
    <row r="1242" s="5" customFormat="1"/>
    <row r="1243" s="5" customFormat="1"/>
    <row r="1244" s="5" customFormat="1"/>
    <row r="1245" s="5" customFormat="1"/>
    <row r="1246" s="5" customFormat="1"/>
    <row r="1247" s="5" customFormat="1"/>
    <row r="1248" s="5" customFormat="1"/>
    <row r="1249" s="5" customFormat="1"/>
    <row r="1250" s="5" customFormat="1"/>
    <row r="1251" s="5" customFormat="1"/>
    <row r="1252" s="5" customFormat="1"/>
    <row r="1253" s="5" customFormat="1"/>
    <row r="1254" s="5" customFormat="1"/>
    <row r="1255" s="5" customFormat="1"/>
    <row r="1256" s="5" customFormat="1"/>
    <row r="1257" s="5" customFormat="1"/>
    <row r="1258" s="5" customFormat="1"/>
    <row r="1259" s="5" customFormat="1"/>
    <row r="1260" s="5" customFormat="1"/>
    <row r="1261" s="5" customFormat="1"/>
    <row r="1262" s="5" customFormat="1"/>
    <row r="1263" s="5" customFormat="1"/>
    <row r="1264" s="5" customFormat="1"/>
    <row r="1265" s="5" customFormat="1"/>
    <row r="1266" s="5" customFormat="1"/>
    <row r="1267" s="5" customFormat="1"/>
    <row r="1268" s="5" customFormat="1"/>
    <row r="1269" s="5" customFormat="1"/>
    <row r="1270" s="5" customFormat="1"/>
    <row r="1271" s="5" customFormat="1"/>
    <row r="1272" s="5" customFormat="1"/>
    <row r="1273" s="5" customFormat="1"/>
    <row r="1274" s="5" customFormat="1"/>
    <row r="1275" s="5" customFormat="1"/>
    <row r="1276" s="5" customFormat="1"/>
    <row r="1277" s="5" customFormat="1"/>
    <row r="1278" s="5" customFormat="1"/>
    <row r="1279" s="5" customFormat="1"/>
    <row r="1280" s="5" customFormat="1"/>
    <row r="1281" s="5" customFormat="1"/>
    <row r="1282" s="5" customFormat="1"/>
    <row r="1283" s="5" customFormat="1"/>
    <row r="1284" s="5" customFormat="1"/>
    <row r="1285" s="5" customFormat="1"/>
    <row r="1286" s="5" customFormat="1"/>
    <row r="1287" s="5" customFormat="1"/>
    <row r="1288" s="5" customFormat="1"/>
    <row r="1289" s="5" customFormat="1"/>
    <row r="1290" s="5" customFormat="1"/>
    <row r="1291" s="5" customFormat="1"/>
    <row r="1292" s="5" customFormat="1"/>
    <row r="1293" s="5" customFormat="1"/>
    <row r="1294" s="5" customFormat="1"/>
    <row r="1295" s="5" customFormat="1"/>
    <row r="1296" s="5" customFormat="1"/>
    <row r="1297" s="5" customFormat="1"/>
    <row r="1298" s="5" customFormat="1"/>
    <row r="1299" s="5" customFormat="1"/>
    <row r="1300" s="5" customFormat="1"/>
    <row r="1301" s="5" customFormat="1"/>
    <row r="1302" s="5" customFormat="1"/>
    <row r="1303" s="5" customFormat="1"/>
    <row r="1304" s="5" customFormat="1"/>
    <row r="1305" s="5" customFormat="1"/>
    <row r="1306" s="5" customFormat="1"/>
    <row r="1307" s="5" customFormat="1"/>
    <row r="1308" s="5" customFormat="1"/>
    <row r="1309" s="5" customFormat="1"/>
    <row r="1310" s="5" customFormat="1"/>
    <row r="1311" s="5" customFormat="1"/>
    <row r="1312" s="5" customFormat="1"/>
    <row r="1313" s="5" customFormat="1"/>
    <row r="1314" s="5" customFormat="1"/>
    <row r="1315" s="5" customFormat="1"/>
    <row r="1316" s="5" customFormat="1"/>
    <row r="1317" s="5" customFormat="1"/>
    <row r="1318" s="5" customFormat="1"/>
    <row r="1319" s="5" customFormat="1"/>
    <row r="1320" s="5" customFormat="1"/>
    <row r="1321" s="5" customFormat="1"/>
    <row r="1322" s="5" customFormat="1"/>
    <row r="1323" s="5" customFormat="1"/>
    <row r="1324" s="5" customFormat="1"/>
    <row r="1325" s="5" customFormat="1"/>
    <row r="1326" s="5" customFormat="1"/>
    <row r="1327" s="5" customFormat="1"/>
    <row r="1328" s="5" customFormat="1"/>
    <row r="1329" s="5" customFormat="1"/>
    <row r="1330" s="5" customFormat="1"/>
    <row r="1331" s="5" customFormat="1"/>
    <row r="1332" s="5" customFormat="1"/>
    <row r="1333" s="5" customFormat="1"/>
    <row r="1334" s="5" customFormat="1"/>
    <row r="1335" s="5" customFormat="1"/>
    <row r="1336" s="5" customFormat="1"/>
    <row r="1337" s="5" customFormat="1"/>
    <row r="1338" s="5" customFormat="1"/>
    <row r="1339" s="5" customFormat="1"/>
    <row r="1340" s="5" customFormat="1"/>
    <row r="1341" s="5" customFormat="1"/>
    <row r="1342" s="5" customFormat="1"/>
    <row r="1343" s="5" customFormat="1"/>
    <row r="1344" s="5" customFormat="1"/>
    <row r="1345" s="5" customFormat="1"/>
    <row r="1346" s="5" customFormat="1"/>
    <row r="1347" s="5" customFormat="1"/>
    <row r="1348" s="5" customFormat="1"/>
    <row r="1349" s="5" customFormat="1"/>
    <row r="1350" s="5" customFormat="1"/>
    <row r="1351" s="5" customFormat="1"/>
    <row r="1352" s="5" customFormat="1"/>
    <row r="1353" s="5" customFormat="1"/>
    <row r="1354" s="5" customFormat="1"/>
    <row r="1355" s="5" customFormat="1"/>
    <row r="1356" s="5" customFormat="1"/>
    <row r="1357" s="5" customFormat="1"/>
    <row r="1358" s="5" customFormat="1"/>
    <row r="1359" s="5" customFormat="1"/>
    <row r="1360" s="5" customFormat="1"/>
    <row r="1361" s="5" customFormat="1"/>
    <row r="1362" s="5" customFormat="1"/>
    <row r="1363" s="5" customFormat="1"/>
    <row r="1364" s="5" customFormat="1"/>
    <row r="1365" s="5" customFormat="1"/>
    <row r="1366" s="5" customFormat="1"/>
    <row r="1367" s="5" customFormat="1"/>
    <row r="1368" s="5" customFormat="1"/>
    <row r="1369" s="5" customFormat="1"/>
    <row r="1370" s="5" customFormat="1"/>
    <row r="1371" s="5" customFormat="1"/>
    <row r="1372" s="5" customFormat="1"/>
    <row r="1373" s="5" customFormat="1"/>
    <row r="1374" s="5" customFormat="1"/>
    <row r="1375" s="5" customFormat="1"/>
    <row r="1376" s="5" customFormat="1"/>
    <row r="1377" s="5" customFormat="1"/>
    <row r="1378" s="5" customFormat="1"/>
    <row r="1379" s="5" customFormat="1"/>
    <row r="1380" s="5" customFormat="1"/>
    <row r="1381" s="5" customFormat="1"/>
    <row r="1382" s="5" customFormat="1"/>
    <row r="1383" s="5" customFormat="1"/>
    <row r="1384" s="5" customFormat="1"/>
    <row r="1385" s="5" customFormat="1"/>
    <row r="1386" s="5" customFormat="1"/>
    <row r="1387" s="5" customFormat="1"/>
    <row r="1388" s="5" customFormat="1"/>
    <row r="1389" s="5" customFormat="1"/>
    <row r="1390" s="5" customFormat="1"/>
    <row r="1391" s="5" customFormat="1"/>
    <row r="1392" s="5" customFormat="1"/>
    <row r="1393" s="5" customFormat="1"/>
    <row r="1394" s="5" customFormat="1"/>
    <row r="1395" s="5" customFormat="1"/>
    <row r="1396" s="5" customFormat="1"/>
    <row r="1397" s="5" customFormat="1"/>
    <row r="1398" s="5" customFormat="1"/>
    <row r="1399" s="5" customFormat="1"/>
    <row r="1400" s="5" customFormat="1"/>
    <row r="1401" s="5" customFormat="1"/>
    <row r="1402" s="5" customFormat="1"/>
    <row r="1403" s="5" customFormat="1"/>
    <row r="1404" s="5" customFormat="1"/>
    <row r="1405" s="5" customFormat="1"/>
    <row r="1406" s="5" customFormat="1"/>
    <row r="1407" s="5" customFormat="1"/>
    <row r="1408" s="5" customFormat="1"/>
    <row r="1409" s="5" customFormat="1"/>
    <row r="1410" s="5" customFormat="1"/>
    <row r="1411" s="5" customFormat="1"/>
    <row r="1412" s="5" customFormat="1"/>
    <row r="1413" s="5" customFormat="1"/>
    <row r="1414" s="5" customFormat="1"/>
    <row r="1415" s="5" customFormat="1"/>
    <row r="1416" s="5" customFormat="1"/>
    <row r="1417" s="5" customFormat="1"/>
    <row r="1418" s="5" customFormat="1"/>
    <row r="1419" s="5" customFormat="1"/>
    <row r="1420" s="5" customFormat="1"/>
    <row r="1421" s="5" customFormat="1"/>
    <row r="1422" s="5" customFormat="1"/>
    <row r="1423" s="5" customFormat="1"/>
    <row r="1424" s="5" customFormat="1"/>
    <row r="1425" s="5" customFormat="1"/>
    <row r="1426" s="5" customFormat="1"/>
    <row r="1427" s="5" customFormat="1"/>
    <row r="1428" s="5" customFormat="1"/>
    <row r="1429" s="5" customFormat="1"/>
    <row r="1430" s="5" customFormat="1"/>
    <row r="1431" s="5" customFormat="1"/>
    <row r="1432" s="5" customFormat="1"/>
    <row r="1433" s="5" customFormat="1"/>
    <row r="1434" s="5" customFormat="1"/>
    <row r="1435" s="5" customFormat="1"/>
    <row r="1436" s="5" customFormat="1"/>
    <row r="1437" s="5" customFormat="1"/>
    <row r="1438" s="5" customFormat="1"/>
    <row r="1439" s="5" customFormat="1"/>
    <row r="1440" s="5" customFormat="1"/>
    <row r="1441" s="5" customFormat="1"/>
    <row r="1442" s="5" customFormat="1"/>
    <row r="1443" s="5" customFormat="1"/>
    <row r="1444" s="5" customFormat="1"/>
    <row r="1445" s="5" customFormat="1"/>
    <row r="1446" s="5" customFormat="1"/>
    <row r="1447" s="5" customFormat="1"/>
    <row r="1448" s="5" customFormat="1"/>
    <row r="1449" s="5" customFormat="1"/>
    <row r="1450" s="5" customFormat="1"/>
    <row r="1451" s="5" customFormat="1"/>
    <row r="1452" s="5" customFormat="1"/>
    <row r="1453" s="5" customFormat="1"/>
    <row r="1454" s="5" customFormat="1"/>
    <row r="1455" s="5" customFormat="1"/>
    <row r="1456" s="5" customFormat="1"/>
    <row r="1457" s="5" customFormat="1"/>
    <row r="1458" s="5" customFormat="1"/>
    <row r="1459" s="5" customFormat="1"/>
    <row r="1460" s="5" customFormat="1"/>
    <row r="1461" s="5" customFormat="1"/>
    <row r="1462" s="5" customFormat="1"/>
    <row r="1463" s="5" customFormat="1"/>
    <row r="1464" s="5" customFormat="1"/>
    <row r="1465" s="5" customFormat="1"/>
    <row r="1466" s="5" customFormat="1"/>
    <row r="1467" s="5" customFormat="1"/>
    <row r="1468" s="5" customFormat="1"/>
    <row r="1469" s="5" customFormat="1"/>
    <row r="1470" s="5" customFormat="1"/>
    <row r="1471" s="5" customFormat="1"/>
    <row r="1472" s="5" customFormat="1"/>
    <row r="1473" s="5" customFormat="1"/>
    <row r="1474" s="5" customFormat="1"/>
    <row r="1475" s="5" customFormat="1"/>
    <row r="1476" s="5" customFormat="1"/>
    <row r="1477" s="5" customFormat="1"/>
    <row r="1478" s="5" customFormat="1"/>
    <row r="1479" s="5" customFormat="1"/>
    <row r="1480" s="5" customFormat="1"/>
    <row r="1481" s="5" customFormat="1"/>
    <row r="1482" s="5" customFormat="1"/>
    <row r="1483" s="5" customFormat="1"/>
    <row r="1484" s="5" customFormat="1"/>
    <row r="1485" s="5" customFormat="1"/>
    <row r="1486" s="5" customFormat="1"/>
    <row r="1487" s="5" customFormat="1"/>
    <row r="1488" s="5" customFormat="1"/>
    <row r="1489" s="5" customFormat="1"/>
    <row r="1490" s="5" customFormat="1"/>
    <row r="1491" s="5" customFormat="1"/>
    <row r="1492" s="5" customFormat="1"/>
    <row r="1493" s="5" customFormat="1"/>
    <row r="1494" s="5" customFormat="1"/>
    <row r="1495" s="5" customFormat="1"/>
    <row r="1496" s="5" customFormat="1"/>
    <row r="1497" s="5" customFormat="1"/>
    <row r="1498" s="5" customFormat="1"/>
    <row r="1499" s="5" customFormat="1"/>
    <row r="1500" s="5" customFormat="1"/>
    <row r="1501" s="5" customFormat="1"/>
    <row r="1502" s="5" customFormat="1"/>
    <row r="1503" s="5" customFormat="1"/>
    <row r="1504" s="5" customFormat="1"/>
    <row r="1505" s="5" customFormat="1"/>
    <row r="1506" s="5" customFormat="1"/>
    <row r="1507" s="5" customFormat="1"/>
    <row r="1508" s="5" customFormat="1"/>
    <row r="1509" s="5" customFormat="1"/>
    <row r="1510" s="5" customFormat="1"/>
    <row r="1511" s="5" customFormat="1"/>
    <row r="1512" s="5" customFormat="1"/>
    <row r="1513" s="5" customFormat="1"/>
    <row r="1514" s="5" customFormat="1"/>
    <row r="1515" s="5" customFormat="1"/>
    <row r="1516" s="5" customFormat="1"/>
    <row r="1517" s="5" customFormat="1"/>
    <row r="1518" s="5" customFormat="1"/>
    <row r="1519" s="5" customFormat="1"/>
    <row r="1520" s="5" customFormat="1"/>
    <row r="1521" s="5" customFormat="1"/>
    <row r="1522" s="5" customFormat="1"/>
    <row r="1523" s="5" customFormat="1"/>
    <row r="1524" s="5" customFormat="1"/>
    <row r="1525" s="5" customFormat="1"/>
    <row r="1526" s="5" customFormat="1"/>
    <row r="1527" s="5" customFormat="1"/>
    <row r="1528" s="5" customFormat="1"/>
    <row r="1529" s="5" customFormat="1"/>
    <row r="1530" s="5" customFormat="1"/>
    <row r="1531" s="5" customFormat="1"/>
    <row r="1532" s="5" customFormat="1"/>
    <row r="1533" s="5" customFormat="1"/>
    <row r="1534" s="5" customFormat="1"/>
    <row r="1535" s="5" customFormat="1"/>
    <row r="1536" s="5" customFormat="1"/>
    <row r="1537" s="5" customFormat="1"/>
    <row r="1538" s="5" customFormat="1"/>
    <row r="1539" s="5" customFormat="1"/>
    <row r="1540" s="5" customFormat="1"/>
    <row r="1541" s="5" customFormat="1"/>
    <row r="1542" s="5" customFormat="1"/>
    <row r="1543" s="5" customFormat="1"/>
    <row r="1544" s="5" customFormat="1"/>
    <row r="1545" s="5" customFormat="1"/>
    <row r="1546" s="5" customFormat="1"/>
    <row r="1547" s="5" customFormat="1"/>
    <row r="1548" s="5" customFormat="1"/>
    <row r="1549" s="5" customFormat="1"/>
    <row r="1550" s="5" customFormat="1"/>
    <row r="1551" s="5" customFormat="1"/>
    <row r="1552" s="5" customFormat="1"/>
    <row r="1553" s="5" customFormat="1"/>
    <row r="1554" s="5" customFormat="1"/>
    <row r="1555" s="5" customFormat="1"/>
    <row r="1556" s="5" customFormat="1"/>
    <row r="1557" s="5" customFormat="1"/>
    <row r="1558" s="5" customFormat="1"/>
    <row r="1559" s="5" customFormat="1"/>
    <row r="1560" s="5" customFormat="1"/>
    <row r="1561" s="5" customFormat="1"/>
    <row r="1562" s="5" customFormat="1"/>
    <row r="1563" s="5" customFormat="1"/>
    <row r="1564" s="5" customFormat="1"/>
    <row r="1565" s="5" customFormat="1"/>
    <row r="1566" s="5" customFormat="1"/>
    <row r="1567" s="5" customFormat="1"/>
    <row r="1568" s="5" customFormat="1"/>
    <row r="1569" s="5" customFormat="1"/>
    <row r="1570" s="5" customFormat="1"/>
    <row r="1571" s="5" customFormat="1"/>
    <row r="1572" s="5" customFormat="1"/>
    <row r="1573" s="5" customFormat="1"/>
    <row r="1574" s="5" customFormat="1"/>
    <row r="1575" s="5" customFormat="1"/>
    <row r="1576" s="5" customFormat="1"/>
    <row r="1577" s="5" customFormat="1"/>
    <row r="1578" s="5" customFormat="1"/>
    <row r="1579" s="5" customFormat="1"/>
    <row r="1580" s="5" customFormat="1"/>
    <row r="1581" s="5" customFormat="1"/>
    <row r="1582" s="5" customFormat="1"/>
    <row r="1583" s="5" customFormat="1"/>
    <row r="1584" s="5" customFormat="1"/>
    <row r="1585" s="5" customFormat="1"/>
    <row r="1586" s="5" customFormat="1"/>
    <row r="1587" s="5" customFormat="1"/>
    <row r="1588" s="5" customFormat="1"/>
    <row r="1589" s="5" customFormat="1"/>
    <row r="1590" s="5" customFormat="1"/>
    <row r="1591" s="5" customFormat="1"/>
    <row r="1592" s="5" customFormat="1"/>
    <row r="1593" s="5" customFormat="1"/>
    <row r="1594" s="5" customFormat="1"/>
    <row r="1595" s="5" customFormat="1"/>
    <row r="1596" s="5" customFormat="1"/>
    <row r="1597" s="5" customFormat="1"/>
    <row r="1598" s="5" customFormat="1"/>
    <row r="1599" s="5" customFormat="1"/>
    <row r="1600" s="5" customFormat="1"/>
    <row r="1601" s="5" customFormat="1"/>
    <row r="1602" s="5" customFormat="1"/>
    <row r="1603" s="5" customFormat="1"/>
    <row r="1604" s="5" customFormat="1"/>
    <row r="1605" s="5" customFormat="1"/>
    <row r="1606" s="5" customFormat="1"/>
    <row r="1607" s="5" customFormat="1"/>
    <row r="1608" s="5" customFormat="1"/>
    <row r="1609" s="5" customFormat="1"/>
    <row r="1610" s="5" customFormat="1"/>
    <row r="1611" s="5" customFormat="1"/>
    <row r="1612" s="5" customFormat="1"/>
    <row r="1613" s="5" customFormat="1"/>
    <row r="1614" s="5" customFormat="1"/>
    <row r="1615" s="5" customFormat="1"/>
    <row r="1616" s="5" customFormat="1"/>
    <row r="1617" s="5" customFormat="1"/>
    <row r="1618" s="5" customFormat="1"/>
    <row r="1619" s="5" customFormat="1"/>
    <row r="1620" s="5" customFormat="1"/>
    <row r="1621" s="5" customFormat="1"/>
    <row r="1622" s="5" customFormat="1"/>
    <row r="1623" s="5" customFormat="1"/>
    <row r="1624" s="5" customFormat="1"/>
    <row r="1625" s="5" customFormat="1"/>
    <row r="1626" s="5" customFormat="1"/>
    <row r="1627" s="5" customFormat="1"/>
    <row r="1628" s="5" customFormat="1"/>
    <row r="1629" s="5" customFormat="1"/>
    <row r="1630" s="5" customFormat="1"/>
    <row r="1631" s="5" customFormat="1"/>
    <row r="1632" s="5" customFormat="1"/>
    <row r="1633" s="5" customFormat="1"/>
    <row r="1634" s="5" customFormat="1"/>
    <row r="1635" s="5" customFormat="1"/>
    <row r="1636" s="5" customFormat="1"/>
    <row r="1637" s="5" customFormat="1"/>
    <row r="1638" s="5" customFormat="1"/>
    <row r="1639" s="5" customFormat="1"/>
    <row r="1640" s="5" customFormat="1"/>
    <row r="1641" s="5" customFormat="1"/>
    <row r="1642" s="5" customFormat="1"/>
    <row r="1643" s="5" customFormat="1"/>
    <row r="1644" s="5" customFormat="1"/>
    <row r="1645" s="5" customFormat="1"/>
    <row r="1646" s="5" customFormat="1"/>
    <row r="1647" s="5" customFormat="1"/>
    <row r="1648" s="5" customFormat="1"/>
    <row r="1649" s="5" customFormat="1"/>
    <row r="1650" s="5" customFormat="1"/>
    <row r="1651" s="5" customFormat="1"/>
    <row r="1652" s="5" customFormat="1"/>
    <row r="1653" s="5" customFormat="1"/>
    <row r="1654" s="5" customFormat="1"/>
    <row r="1655" s="5" customFormat="1"/>
    <row r="1656" s="5" customFormat="1"/>
    <row r="1657" s="5" customFormat="1"/>
    <row r="1658" s="5" customFormat="1"/>
    <row r="1659" s="5" customFormat="1"/>
    <row r="1660" s="5" customFormat="1"/>
    <row r="1661" s="5" customFormat="1"/>
    <row r="1662" s="5" customFormat="1"/>
    <row r="1663" s="5" customFormat="1"/>
    <row r="1664" s="5" customFormat="1"/>
    <row r="1665" s="5" customFormat="1"/>
    <row r="1666" s="5" customFormat="1"/>
    <row r="1667" s="5" customFormat="1"/>
    <row r="1668" s="5" customFormat="1"/>
    <row r="1669" s="5" customFormat="1"/>
    <row r="1670" s="5" customFormat="1"/>
    <row r="1671" s="5" customFormat="1"/>
    <row r="1672" s="5" customFormat="1"/>
    <row r="1673" s="5" customFormat="1"/>
    <row r="1674" s="5" customFormat="1"/>
    <row r="1675" s="5" customFormat="1"/>
    <row r="1676" s="5" customFormat="1"/>
    <row r="1677" s="5" customFormat="1"/>
    <row r="1678" s="5" customFormat="1"/>
    <row r="1679" s="5" customFormat="1"/>
    <row r="1680" s="5" customFormat="1"/>
    <row r="1681" s="5" customFormat="1"/>
    <row r="1682" s="5" customFormat="1"/>
    <row r="1683" s="5" customFormat="1"/>
    <row r="1684" s="5" customFormat="1"/>
    <row r="1685" s="5" customFormat="1"/>
    <row r="1686" s="5" customFormat="1"/>
    <row r="1687" s="5" customFormat="1"/>
    <row r="1688" s="5" customFormat="1"/>
    <row r="1689" s="5" customFormat="1"/>
    <row r="1690" s="5" customFormat="1"/>
    <row r="1691" s="5" customFormat="1"/>
    <row r="1692" s="5" customFormat="1"/>
    <row r="1693" s="5" customFormat="1"/>
    <row r="1694" s="5" customFormat="1"/>
    <row r="1695" s="5" customFormat="1"/>
    <row r="1696" s="5" customFormat="1"/>
    <row r="1697" s="5" customFormat="1"/>
    <row r="1698" s="5" customFormat="1"/>
    <row r="1699" s="5" customFormat="1"/>
    <row r="1700" s="5" customFormat="1"/>
    <row r="1701" s="5" customFormat="1"/>
    <row r="1702" s="5" customFormat="1"/>
    <row r="1703" s="5" customFormat="1"/>
    <row r="1704" s="5" customFormat="1"/>
    <row r="1705" s="5" customFormat="1"/>
    <row r="1706" s="5" customFormat="1"/>
    <row r="1707" s="5" customFormat="1"/>
    <row r="1708" s="5" customFormat="1"/>
    <row r="1709" s="5" customFormat="1"/>
    <row r="1710" s="5" customFormat="1"/>
    <row r="1711" s="5" customFormat="1"/>
    <row r="1712" s="5" customFormat="1"/>
    <row r="1713" s="5" customFormat="1"/>
    <row r="1714" s="5" customFormat="1"/>
    <row r="1715" s="5" customFormat="1"/>
    <row r="1716" s="5" customFormat="1"/>
    <row r="1717" s="5" customFormat="1"/>
    <row r="1718" s="5" customFormat="1"/>
    <row r="1719" s="5" customFormat="1"/>
    <row r="1720" s="5" customFormat="1"/>
    <row r="1721" s="5" customFormat="1"/>
    <row r="1722" s="5" customFormat="1"/>
    <row r="1723" s="5" customFormat="1"/>
    <row r="1724" s="5" customFormat="1"/>
    <row r="1725" s="5" customFormat="1"/>
    <row r="1726" s="5" customFormat="1"/>
    <row r="1727" s="5" customFormat="1"/>
    <row r="1728" s="5" customFormat="1"/>
    <row r="1729" s="5" customFormat="1"/>
    <row r="1730" s="5" customFormat="1"/>
    <row r="1731" s="5" customFormat="1"/>
    <row r="1732" s="5" customFormat="1"/>
    <row r="1733" s="5" customFormat="1"/>
    <row r="1734" s="5" customFormat="1"/>
    <row r="1735" s="5" customFormat="1"/>
    <row r="1736" s="5" customFormat="1"/>
    <row r="1737" s="5" customFormat="1"/>
    <row r="1738" s="5" customFormat="1"/>
    <row r="1739" s="5" customFormat="1"/>
    <row r="1740" s="5" customFormat="1"/>
    <row r="1741" s="5" customFormat="1"/>
    <row r="1742" s="5" customFormat="1"/>
    <row r="1743" s="5" customFormat="1"/>
    <row r="1744" s="5" customFormat="1"/>
    <row r="1745" s="5" customFormat="1"/>
    <row r="1746" s="5" customFormat="1"/>
    <row r="1747" s="5" customFormat="1"/>
    <row r="1748" s="5" customFormat="1"/>
    <row r="1749" s="5" customFormat="1"/>
    <row r="1750" s="5" customFormat="1"/>
    <row r="1751" s="5" customFormat="1"/>
    <row r="1752" s="5" customFormat="1"/>
    <row r="1753" s="5" customFormat="1"/>
    <row r="1754" s="5" customFormat="1"/>
    <row r="1755" s="5" customFormat="1"/>
    <row r="1756" s="5" customFormat="1"/>
    <row r="1757" s="5" customFormat="1"/>
    <row r="1758" s="5" customFormat="1"/>
    <row r="1759" s="5" customFormat="1"/>
    <row r="1760" s="5" customFormat="1"/>
    <row r="1761" s="5" customFormat="1"/>
    <row r="1762" s="5" customFormat="1"/>
    <row r="1763" s="5" customFormat="1"/>
    <row r="1764" s="5" customFormat="1"/>
    <row r="1765" s="5" customFormat="1"/>
    <row r="1766" s="5" customFormat="1"/>
    <row r="1767" s="5" customFormat="1"/>
    <row r="1768" s="5" customFormat="1"/>
    <row r="1769" s="5" customFormat="1"/>
    <row r="1770" s="5" customFormat="1"/>
    <row r="1771" s="5" customFormat="1"/>
    <row r="1772" s="5" customFormat="1"/>
    <row r="1773" s="5" customFormat="1"/>
    <row r="1774" s="5" customFormat="1"/>
    <row r="1775" s="5" customFormat="1"/>
    <row r="1776" s="5" customFormat="1"/>
    <row r="1777" s="5" customFormat="1"/>
    <row r="1778" s="5" customFormat="1"/>
    <row r="1779" s="5" customFormat="1"/>
    <row r="1780" s="5" customFormat="1"/>
    <row r="1781" s="5" customFormat="1"/>
    <row r="1782" s="5" customFormat="1"/>
    <row r="1783" s="5" customFormat="1"/>
    <row r="1784" s="5" customFormat="1"/>
    <row r="1785" s="5" customFormat="1"/>
    <row r="1786" s="5" customFormat="1"/>
    <row r="1787" s="5" customFormat="1"/>
    <row r="1788" s="5" customFormat="1"/>
    <row r="1789" s="5" customFormat="1"/>
    <row r="1790" s="5" customFormat="1"/>
    <row r="1791" s="5" customFormat="1"/>
    <row r="1792" s="5" customFormat="1"/>
    <row r="1793" s="5" customFormat="1"/>
    <row r="1794" s="5" customFormat="1"/>
    <row r="1795" s="5" customFormat="1"/>
    <row r="1796" s="5" customFormat="1"/>
    <row r="1797" s="5" customFormat="1"/>
    <row r="1798" s="5" customFormat="1"/>
    <row r="1799" s="5" customFormat="1"/>
    <row r="1800" s="5" customFormat="1"/>
    <row r="1801" s="5" customFormat="1"/>
    <row r="1802" s="5" customFormat="1"/>
    <row r="1803" s="5" customFormat="1"/>
    <row r="1804" s="5" customFormat="1"/>
    <row r="1805" s="5" customFormat="1"/>
    <row r="1806" s="5" customFormat="1"/>
    <row r="1807" s="5" customFormat="1"/>
    <row r="1808" s="5" customFormat="1"/>
    <row r="1809" s="5" customFormat="1"/>
    <row r="1810" s="5" customFormat="1"/>
    <row r="1811" s="5" customFormat="1"/>
    <row r="1812" s="5" customFormat="1"/>
    <row r="1813" s="5" customFormat="1"/>
    <row r="1814" s="5" customFormat="1"/>
    <row r="1815" s="5" customFormat="1"/>
    <row r="1816" s="5" customFormat="1"/>
    <row r="1817" s="5" customFormat="1"/>
    <row r="1818" s="5" customFormat="1"/>
    <row r="1819" s="5" customFormat="1"/>
    <row r="1820" s="5" customFormat="1"/>
    <row r="1821" s="5" customFormat="1"/>
    <row r="1822" s="5" customFormat="1"/>
    <row r="1823" s="5" customFormat="1"/>
    <row r="1824" s="5" customFormat="1"/>
    <row r="1825" s="5" customFormat="1"/>
    <row r="1826" s="5" customFormat="1"/>
    <row r="1827" s="5" customFormat="1"/>
    <row r="1828" s="5" customFormat="1"/>
    <row r="1829" s="5" customFormat="1"/>
    <row r="1830" s="5" customFormat="1"/>
    <row r="1831" s="5" customFormat="1"/>
    <row r="1832" s="5" customFormat="1"/>
    <row r="1833" s="5" customFormat="1"/>
    <row r="1834" s="5" customFormat="1"/>
    <row r="1835" s="5" customFormat="1"/>
    <row r="1836" s="5" customFormat="1"/>
    <row r="1837" s="5" customFormat="1"/>
    <row r="1838" s="5" customFormat="1"/>
    <row r="1839" s="5" customFormat="1"/>
    <row r="1840" s="5" customFormat="1"/>
    <row r="1841" s="5" customFormat="1"/>
    <row r="1842" s="5" customFormat="1"/>
    <row r="1843" s="5" customFormat="1"/>
    <row r="1844" s="5" customFormat="1"/>
    <row r="1845" s="5" customFormat="1"/>
    <row r="1846" s="5" customFormat="1"/>
    <row r="1847" s="5" customFormat="1"/>
    <row r="1848" s="5" customFormat="1"/>
    <row r="1849" s="5" customFormat="1"/>
    <row r="1850" s="5" customFormat="1"/>
    <row r="1851" s="5" customFormat="1"/>
    <row r="1852" s="5" customFormat="1"/>
    <row r="1853" s="5" customFormat="1"/>
    <row r="1854" s="5" customFormat="1"/>
    <row r="1855" s="5" customFormat="1"/>
    <row r="1856" s="5" customFormat="1"/>
    <row r="1857" s="5" customFormat="1"/>
    <row r="1858" s="5" customFormat="1"/>
    <row r="1859" s="5" customFormat="1"/>
    <row r="1860" s="5" customFormat="1"/>
    <row r="1861" s="5" customFormat="1"/>
    <row r="1862" s="5" customFormat="1"/>
    <row r="1863" s="5" customFormat="1"/>
    <row r="1864" s="5" customFormat="1"/>
    <row r="1865" s="5" customFormat="1"/>
    <row r="1866" s="5" customFormat="1"/>
    <row r="1867" s="5" customFormat="1"/>
    <row r="1868" s="5" customFormat="1"/>
    <row r="1869" s="5" customFormat="1"/>
    <row r="1870" s="5" customFormat="1"/>
    <row r="1871" s="5" customFormat="1"/>
    <row r="1872" s="5" customFormat="1"/>
    <row r="1873" s="5" customFormat="1"/>
    <row r="1874" s="5" customFormat="1"/>
    <row r="1875" s="5" customFormat="1"/>
    <row r="1876" s="5" customFormat="1"/>
    <row r="1877" s="5" customFormat="1"/>
    <row r="1878" s="5" customFormat="1"/>
    <row r="1879" s="5" customFormat="1"/>
    <row r="1880" s="5" customFormat="1"/>
    <row r="1881" s="5" customFormat="1"/>
    <row r="1882" s="5" customFormat="1"/>
    <row r="1883" s="5" customFormat="1"/>
    <row r="1884" s="5" customFormat="1"/>
    <row r="1885" s="5" customFormat="1"/>
    <row r="1886" s="5" customFormat="1"/>
    <row r="1887" s="5" customFormat="1"/>
    <row r="1888" s="5" customFormat="1"/>
    <row r="1889" s="5" customFormat="1"/>
    <row r="1890" s="5" customFormat="1"/>
    <row r="1891" s="5" customFormat="1"/>
    <row r="1892" s="5" customFormat="1"/>
    <row r="1893" s="5" customFormat="1"/>
    <row r="1894" s="5" customFormat="1"/>
    <row r="1895" s="5" customFormat="1"/>
    <row r="1896" s="5" customFormat="1"/>
    <row r="1897" s="5" customFormat="1"/>
    <row r="1898" s="5" customFormat="1"/>
    <row r="1899" s="5" customFormat="1"/>
    <row r="1900" s="5" customFormat="1"/>
    <row r="1901" s="5" customFormat="1"/>
    <row r="1902" s="5" customFormat="1"/>
    <row r="1903" s="5" customFormat="1"/>
    <row r="1904" s="5" customFormat="1"/>
    <row r="1905" s="5" customFormat="1"/>
    <row r="1906" s="5" customFormat="1"/>
    <row r="1907" s="5" customFormat="1"/>
    <row r="1908" s="5" customFormat="1"/>
    <row r="1909" s="5" customFormat="1"/>
    <row r="1910" s="5" customFormat="1"/>
    <row r="1911" s="5" customFormat="1"/>
    <row r="1912" s="5" customFormat="1"/>
    <row r="1913" s="5" customFormat="1"/>
    <row r="1914" s="5" customFormat="1"/>
    <row r="1915" s="5" customFormat="1"/>
    <row r="1916" s="5" customFormat="1"/>
    <row r="1917" s="5" customFormat="1"/>
    <row r="1918" s="5" customFormat="1"/>
    <row r="1919" s="5" customFormat="1"/>
    <row r="1920" s="5" customFormat="1"/>
    <row r="1921" s="5" customFormat="1"/>
    <row r="1922" s="5" customFormat="1"/>
    <row r="1923" s="5" customFormat="1"/>
    <row r="1924" s="5" customFormat="1"/>
    <row r="1925" s="5" customFormat="1"/>
    <row r="1926" s="5" customFormat="1"/>
    <row r="1927" s="5" customFormat="1"/>
    <row r="1928" s="5" customFormat="1"/>
    <row r="1929" s="5" customFormat="1"/>
    <row r="1930" s="5" customFormat="1"/>
    <row r="1931" s="5" customFormat="1"/>
    <row r="1932" s="5" customFormat="1"/>
    <row r="1933" s="5" customFormat="1"/>
    <row r="1934" s="5" customFormat="1"/>
    <row r="1935" s="5" customFormat="1"/>
    <row r="1936" s="5" customFormat="1"/>
    <row r="1937" s="5" customFormat="1"/>
    <row r="1938" s="5" customFormat="1"/>
    <row r="1939" s="5" customFormat="1"/>
    <row r="1940" s="5" customFormat="1"/>
    <row r="1941" s="5" customFormat="1"/>
    <row r="1942" s="5" customFormat="1"/>
    <row r="1943" s="5" customFormat="1"/>
    <row r="1944" s="5" customFormat="1"/>
    <row r="1945" s="5" customFormat="1"/>
    <row r="1946" s="5" customFormat="1"/>
    <row r="1947" s="5" customFormat="1"/>
    <row r="1948" s="5" customFormat="1"/>
    <row r="1949" s="5" customFormat="1"/>
    <row r="1950" s="5" customFormat="1"/>
    <row r="1951" s="5" customFormat="1"/>
    <row r="1952" s="5" customFormat="1"/>
    <row r="1953" s="5" customFormat="1"/>
    <row r="1954" s="5" customFormat="1"/>
    <row r="1955" s="5" customFormat="1"/>
    <row r="1956" s="5" customFormat="1"/>
    <row r="1957" s="5" customFormat="1"/>
    <row r="1958" s="5" customFormat="1"/>
    <row r="1959" s="5" customFormat="1"/>
    <row r="1960" s="5" customFormat="1"/>
    <row r="1961" s="5" customFormat="1"/>
    <row r="1962" s="5" customFormat="1"/>
    <row r="1963" s="5" customFormat="1"/>
    <row r="1964" s="5" customFormat="1"/>
    <row r="1965" s="5" customFormat="1"/>
    <row r="1966" s="5" customFormat="1"/>
    <row r="1967" s="5" customFormat="1"/>
    <row r="1968" s="5" customFormat="1"/>
    <row r="1969" s="5" customFormat="1"/>
    <row r="1970" s="5" customFormat="1"/>
    <row r="1971" s="5" customFormat="1"/>
    <row r="1972" s="5" customFormat="1"/>
    <row r="1973" s="5" customFormat="1"/>
    <row r="1974" s="5" customFormat="1"/>
    <row r="1975" s="5" customFormat="1"/>
    <row r="1976" s="5" customFormat="1"/>
    <row r="1977" s="5" customFormat="1"/>
    <row r="1978" s="5" customFormat="1"/>
    <row r="1979" s="5" customFormat="1"/>
    <row r="1980" s="5" customFormat="1"/>
    <row r="1981" s="5" customFormat="1"/>
    <row r="1982" s="5" customFormat="1"/>
    <row r="1983" s="5" customFormat="1"/>
    <row r="1984" s="5" customFormat="1"/>
    <row r="1985" s="5" customFormat="1"/>
    <row r="1986" s="5" customFormat="1"/>
    <row r="1987" s="5" customFormat="1"/>
    <row r="1988" s="5" customFormat="1"/>
    <row r="1989" s="5" customFormat="1"/>
    <row r="1990" s="5" customFormat="1"/>
    <row r="1991" s="5" customFormat="1"/>
    <row r="1992" s="5" customFormat="1"/>
    <row r="1993" s="5" customFormat="1"/>
    <row r="1994" s="5" customFormat="1"/>
    <row r="1995" s="5" customFormat="1"/>
    <row r="1996" s="5" customFormat="1"/>
    <row r="1997" s="5" customFormat="1"/>
    <row r="1998" s="5" customFormat="1"/>
    <row r="1999" s="5" customFormat="1"/>
    <row r="2000" s="5" customFormat="1"/>
    <row r="2001" s="5" customFormat="1"/>
    <row r="2002" s="5" customFormat="1"/>
    <row r="2003" s="5" customFormat="1"/>
    <row r="2004" s="5" customFormat="1"/>
    <row r="2005" s="5" customFormat="1"/>
    <row r="2006" s="5" customFormat="1"/>
    <row r="2007" s="5" customFormat="1"/>
    <row r="2008" s="5" customFormat="1"/>
    <row r="2009" s="5" customFormat="1"/>
    <row r="2010" s="5" customFormat="1"/>
    <row r="2011" s="5" customFormat="1"/>
    <row r="2012" s="5" customFormat="1"/>
    <row r="2013" s="5" customFormat="1"/>
    <row r="2014" s="5" customFormat="1"/>
    <row r="2015" s="5" customFormat="1"/>
    <row r="2016" s="5" customFormat="1"/>
    <row r="2017" s="5" customFormat="1"/>
    <row r="2018" s="5" customFormat="1"/>
    <row r="2019" s="5" customFormat="1"/>
    <row r="2020" s="5" customFormat="1"/>
    <row r="2021" s="5" customFormat="1"/>
    <row r="2022" s="5" customFormat="1"/>
    <row r="2023" s="5" customFormat="1"/>
    <row r="2024" s="5" customFormat="1"/>
    <row r="2025" s="5" customFormat="1"/>
    <row r="2026" s="5" customFormat="1"/>
    <row r="2027" s="5" customFormat="1"/>
    <row r="2028" s="5" customFormat="1"/>
    <row r="2029" s="5" customFormat="1"/>
    <row r="2030" s="5" customFormat="1"/>
    <row r="2031" s="5" customFormat="1"/>
    <row r="2032" s="5" customFormat="1"/>
    <row r="2033" s="5" customFormat="1"/>
    <row r="2034" s="5" customFormat="1"/>
    <row r="2035" s="5" customFormat="1"/>
    <row r="2036" s="5" customFormat="1"/>
    <row r="2037" s="5" customFormat="1"/>
    <row r="2038" s="5" customFormat="1"/>
    <row r="2039" s="5" customFormat="1"/>
    <row r="2040" s="5" customFormat="1"/>
    <row r="2041" s="5" customFormat="1"/>
    <row r="2042" s="5" customFormat="1"/>
    <row r="2043" s="5" customFormat="1"/>
    <row r="2044" s="5" customFormat="1"/>
    <row r="2045" s="5" customFormat="1"/>
    <row r="2046" s="5" customFormat="1"/>
    <row r="2047" s="5" customFormat="1"/>
    <row r="2048" s="5" customFormat="1"/>
    <row r="2049" s="5" customFormat="1"/>
    <row r="2050" s="5" customFormat="1"/>
    <row r="2051" s="5" customFormat="1"/>
    <row r="2052" s="5" customFormat="1"/>
    <row r="2053" s="5" customFormat="1"/>
    <row r="2054" s="5" customFormat="1"/>
    <row r="2055" s="5" customFormat="1"/>
    <row r="2056" s="5" customFormat="1"/>
    <row r="2057" s="5" customFormat="1"/>
    <row r="2058" s="5" customFormat="1"/>
    <row r="2059" s="5" customFormat="1"/>
    <row r="2060" s="5" customFormat="1"/>
    <row r="2061" s="5" customFormat="1"/>
    <row r="2062" s="5" customFormat="1"/>
    <row r="2063" s="5" customFormat="1"/>
    <row r="2064" s="5" customFormat="1"/>
    <row r="2065" s="5" customFormat="1"/>
    <row r="2066" s="5" customFormat="1"/>
    <row r="2067" s="5" customFormat="1"/>
    <row r="2068" s="5" customFormat="1"/>
    <row r="2069" s="5" customFormat="1"/>
    <row r="2070" s="5" customFormat="1"/>
    <row r="2071" s="5" customFormat="1"/>
    <row r="2072" s="5" customFormat="1"/>
    <row r="2073" s="5" customFormat="1"/>
    <row r="2074" s="5" customFormat="1"/>
    <row r="2075" s="5" customFormat="1"/>
    <row r="2076" s="5" customFormat="1"/>
    <row r="2077" s="5" customFormat="1"/>
    <row r="2078" s="5" customFormat="1"/>
    <row r="2079" s="5" customFormat="1"/>
    <row r="2080" s="5" customFormat="1"/>
    <row r="2081" s="5" customFormat="1"/>
    <row r="2082" s="5" customFormat="1"/>
    <row r="2083" s="5" customFormat="1"/>
    <row r="2084" s="5" customFormat="1"/>
    <row r="2085" s="5" customFormat="1"/>
    <row r="2086" s="5" customFormat="1"/>
    <row r="2087" s="5" customFormat="1"/>
    <row r="2088" s="5" customFormat="1"/>
    <row r="2089" s="5" customFormat="1"/>
    <row r="2090" s="5" customFormat="1"/>
    <row r="2091" s="5" customFormat="1"/>
    <row r="2092" s="5" customFormat="1"/>
    <row r="2093" s="5" customFormat="1"/>
    <row r="2094" s="5" customFormat="1"/>
    <row r="2095" s="5" customFormat="1"/>
    <row r="2096" s="5" customFormat="1"/>
    <row r="2097" s="5" customFormat="1"/>
    <row r="2098" s="5" customFormat="1"/>
    <row r="2099" s="5" customFormat="1"/>
    <row r="2100" s="5" customFormat="1"/>
    <row r="2101" s="5" customFormat="1"/>
    <row r="2102" s="5" customFormat="1"/>
    <row r="2103" s="5" customFormat="1"/>
    <row r="2104" s="5" customFormat="1"/>
    <row r="2105" s="5" customFormat="1"/>
    <row r="2106" s="5" customFormat="1"/>
    <row r="2107" s="5" customFormat="1"/>
    <row r="2108" s="5" customFormat="1"/>
    <row r="2109" s="5" customFormat="1"/>
    <row r="2110" s="5" customFormat="1"/>
    <row r="2111" s="5" customFormat="1"/>
    <row r="2112" s="5" customFormat="1"/>
    <row r="2113" s="5" customFormat="1"/>
    <row r="2114" s="5" customFormat="1"/>
    <row r="2115" s="5" customFormat="1"/>
    <row r="2116" s="5" customFormat="1"/>
    <row r="2117" s="5" customFormat="1"/>
    <row r="2118" s="5" customFormat="1"/>
    <row r="2119" s="5" customFormat="1"/>
    <row r="2120" s="5" customFormat="1"/>
    <row r="2121" s="5" customFormat="1"/>
    <row r="2122" s="5" customFormat="1"/>
    <row r="2123" s="5" customFormat="1"/>
    <row r="2124" s="5" customFormat="1"/>
    <row r="2125" s="5" customFormat="1"/>
    <row r="2126" s="5" customFormat="1"/>
    <row r="2127" s="5" customFormat="1"/>
    <row r="2128" s="5" customFormat="1"/>
    <row r="2129" s="5" customFormat="1"/>
    <row r="2130" s="5" customFormat="1"/>
    <row r="2131" s="5" customFormat="1"/>
    <row r="2132" s="5" customFormat="1"/>
    <row r="2133" s="5" customFormat="1"/>
    <row r="2134" s="5" customFormat="1"/>
    <row r="2135" s="5" customFormat="1"/>
    <row r="2136" s="5" customFormat="1"/>
    <row r="2137" s="5" customFormat="1"/>
    <row r="2138" s="5" customFormat="1"/>
    <row r="2139" s="5" customFormat="1"/>
    <row r="2140" s="5" customFormat="1"/>
    <row r="2141" s="5" customFormat="1"/>
    <row r="2142" s="5" customFormat="1"/>
    <row r="2143" s="5" customFormat="1"/>
    <row r="2144" s="5" customFormat="1"/>
    <row r="2145" s="5" customFormat="1"/>
    <row r="2146" s="5" customFormat="1"/>
    <row r="2147" s="5" customFormat="1"/>
    <row r="2148" s="5" customFormat="1"/>
    <row r="2149" s="5" customFormat="1"/>
    <row r="2150" s="5" customFormat="1"/>
    <row r="2151" s="5" customFormat="1"/>
    <row r="2152" s="5" customFormat="1"/>
    <row r="2153" s="5" customFormat="1"/>
    <row r="2154" s="5" customFormat="1"/>
    <row r="2155" s="5" customFormat="1"/>
    <row r="2156" s="5" customFormat="1"/>
    <row r="2157" s="5" customFormat="1"/>
    <row r="2158" s="5" customFormat="1"/>
    <row r="2159" s="5" customFormat="1"/>
    <row r="2160" s="5" customFormat="1"/>
    <row r="2161" s="5" customFormat="1"/>
    <row r="2162" s="5" customFormat="1"/>
    <row r="2163" s="5" customFormat="1"/>
    <row r="2164" s="5" customFormat="1"/>
    <row r="2165" s="5" customFormat="1"/>
    <row r="2166" s="5" customFormat="1"/>
    <row r="2167" s="5" customFormat="1"/>
    <row r="2168" s="5" customFormat="1"/>
    <row r="2169" s="5" customFormat="1"/>
    <row r="2170" s="5" customFormat="1"/>
    <row r="2171" s="5" customFormat="1"/>
    <row r="2172" s="5" customFormat="1"/>
    <row r="2173" s="5" customFormat="1"/>
    <row r="2174" s="5" customFormat="1"/>
    <row r="2175" s="5" customFormat="1"/>
    <row r="2176" s="5" customFormat="1"/>
    <row r="2177" s="5" customFormat="1"/>
    <row r="2178" s="5" customFormat="1"/>
    <row r="2179" s="5" customFormat="1"/>
    <row r="2180" s="5" customFormat="1"/>
    <row r="2181" s="5" customFormat="1"/>
    <row r="2182" s="5" customFormat="1"/>
    <row r="2183" s="5" customFormat="1"/>
    <row r="2184" s="5" customFormat="1"/>
    <row r="2185" s="5" customFormat="1"/>
    <row r="2186" s="5" customFormat="1"/>
    <row r="2187" s="5" customFormat="1"/>
    <row r="2188" s="5" customFormat="1"/>
    <row r="2189" s="5" customFormat="1"/>
    <row r="2190" s="5" customFormat="1"/>
    <row r="2191" s="5" customFormat="1"/>
    <row r="2192" s="5" customFormat="1"/>
    <row r="2193" s="5" customFormat="1"/>
    <row r="2194" s="5" customFormat="1"/>
    <row r="2195" s="5" customFormat="1"/>
    <row r="2196" s="5" customFormat="1"/>
    <row r="2197" s="5" customFormat="1"/>
    <row r="2198" s="5" customFormat="1"/>
    <row r="2199" s="5" customFormat="1"/>
    <row r="2200" s="5" customFormat="1"/>
    <row r="2201" s="5" customFormat="1"/>
    <row r="2202" s="5" customFormat="1"/>
    <row r="2203" s="5" customFormat="1"/>
    <row r="2204" s="5" customFormat="1"/>
    <row r="2205" s="5" customFormat="1"/>
    <row r="2206" s="5" customFormat="1"/>
    <row r="2207" s="5" customFormat="1"/>
    <row r="2208" s="5" customFormat="1"/>
    <row r="2209" s="5" customFormat="1"/>
    <row r="2210" s="5" customFormat="1"/>
    <row r="2211" s="5" customFormat="1"/>
    <row r="2212" s="5" customFormat="1"/>
    <row r="2213" s="5" customFormat="1"/>
    <row r="2214" s="5" customFormat="1"/>
    <row r="2215" s="5" customFormat="1"/>
    <row r="2216" s="5" customFormat="1"/>
    <row r="2217" s="5" customFormat="1"/>
    <row r="2218" s="5" customFormat="1"/>
    <row r="2219" s="5" customFormat="1"/>
    <row r="2220" s="5" customFormat="1"/>
    <row r="2221" s="5" customFormat="1"/>
    <row r="2222" s="5" customFormat="1"/>
    <row r="2223" s="5" customFormat="1"/>
    <row r="2224" s="5" customFormat="1"/>
    <row r="2225" s="5" customFormat="1"/>
    <row r="2226" s="5" customFormat="1"/>
    <row r="2227" s="5" customFormat="1"/>
    <row r="2228" s="5" customFormat="1"/>
    <row r="2229" s="5" customFormat="1"/>
    <row r="2230" s="5" customFormat="1"/>
    <row r="2231" s="5" customFormat="1"/>
    <row r="2232" s="5" customFormat="1"/>
    <row r="2233" s="5" customFormat="1"/>
    <row r="2234" s="5" customFormat="1"/>
    <row r="2235" s="5" customFormat="1"/>
    <row r="2236" s="5" customFormat="1"/>
    <row r="2237" s="5" customFormat="1"/>
    <row r="2238" s="5" customFormat="1"/>
    <row r="2239" s="5" customFormat="1"/>
    <row r="2240" s="5" customFormat="1"/>
    <row r="2241" s="5" customFormat="1"/>
    <row r="2242" s="5" customFormat="1"/>
    <row r="2243" s="5" customFormat="1"/>
    <row r="2244" s="5" customFormat="1"/>
    <row r="2245" s="5" customFormat="1"/>
    <row r="2246" s="5" customFormat="1"/>
    <row r="2247" s="5" customFormat="1"/>
    <row r="2248" s="5" customFormat="1"/>
    <row r="2249" s="5" customFormat="1"/>
    <row r="2250" s="5" customFormat="1"/>
    <row r="2251" s="5" customFormat="1"/>
    <row r="2252" s="5" customFormat="1"/>
    <row r="2253" s="5" customFormat="1"/>
    <row r="2254" s="5" customFormat="1"/>
    <row r="2255" s="5" customFormat="1"/>
    <row r="2256" s="5" customFormat="1"/>
    <row r="2257" s="5" customFormat="1"/>
    <row r="2258" s="5" customFormat="1"/>
    <row r="2259" s="5" customFormat="1"/>
    <row r="2260" s="5" customFormat="1"/>
    <row r="2261" s="5" customFormat="1"/>
    <row r="2262" s="5" customFormat="1"/>
    <row r="2263" s="5" customFormat="1"/>
    <row r="2264" s="5" customFormat="1"/>
    <row r="2265" s="5" customFormat="1"/>
    <row r="2266" s="5" customFormat="1"/>
    <row r="2267" s="5" customFormat="1"/>
    <row r="2268" s="5" customFormat="1"/>
    <row r="2269" s="5" customFormat="1"/>
    <row r="2270" s="5" customFormat="1"/>
    <row r="2271" s="5" customFormat="1"/>
    <row r="2272" s="5" customFormat="1"/>
    <row r="2273" s="5" customFormat="1"/>
    <row r="2274" s="5" customFormat="1"/>
    <row r="2275" s="5" customFormat="1"/>
    <row r="2276" s="5" customFormat="1"/>
    <row r="2277" s="5" customFormat="1"/>
    <row r="2278" s="5" customFormat="1"/>
    <row r="2279" s="5" customFormat="1"/>
    <row r="2280" s="5" customFormat="1"/>
    <row r="2281" s="5" customFormat="1"/>
    <row r="2282" s="5" customFormat="1"/>
    <row r="2283" s="5" customFormat="1"/>
    <row r="2284" s="5" customFormat="1"/>
    <row r="2285" s="5" customFormat="1"/>
    <row r="2286" s="5" customFormat="1"/>
    <row r="2287" s="5" customFormat="1"/>
    <row r="2288" s="5" customFormat="1"/>
    <row r="2289" s="5" customFormat="1"/>
    <row r="2290" s="5" customFormat="1"/>
    <row r="2291" s="5" customFormat="1"/>
    <row r="2292" s="5" customFormat="1"/>
    <row r="2293" s="5" customFormat="1"/>
    <row r="2294" s="5" customFormat="1"/>
    <row r="2295" s="5" customFormat="1"/>
    <row r="2296" s="5" customFormat="1"/>
    <row r="2297" s="5" customFormat="1"/>
    <row r="2298" s="5" customFormat="1"/>
    <row r="2299" s="5" customFormat="1"/>
    <row r="2300" s="5" customFormat="1"/>
    <row r="2301" s="5" customFormat="1"/>
    <row r="2302" s="5" customFormat="1"/>
    <row r="2303" s="5" customFormat="1"/>
    <row r="2304" s="5" customFormat="1"/>
    <row r="2305" s="5" customFormat="1"/>
    <row r="2306" s="5" customFormat="1"/>
    <row r="2307" s="5" customFormat="1"/>
    <row r="2308" s="5" customFormat="1"/>
    <row r="2309" s="5" customFormat="1"/>
    <row r="2310" s="5" customFormat="1"/>
    <row r="2311" s="5" customFormat="1"/>
    <row r="2312" s="5" customFormat="1"/>
    <row r="2313" s="5" customFormat="1"/>
    <row r="2314" s="5" customFormat="1"/>
    <row r="2315" s="5" customFormat="1"/>
    <row r="2316" s="5" customFormat="1"/>
    <row r="2317" s="5" customFormat="1"/>
    <row r="2318" s="5" customFormat="1"/>
    <row r="2319" s="5" customFormat="1"/>
    <row r="2320" s="5" customFormat="1"/>
    <row r="2321" s="5" customFormat="1"/>
    <row r="2322" s="5" customFormat="1"/>
    <row r="2323" s="5" customFormat="1"/>
    <row r="2324" s="5" customFormat="1"/>
    <row r="2325" s="5" customFormat="1"/>
    <row r="2326" s="5" customFormat="1"/>
    <row r="2327" s="5" customFormat="1"/>
    <row r="2328" s="5" customFormat="1"/>
    <row r="2329" s="5" customFormat="1"/>
    <row r="2330" s="5" customFormat="1"/>
    <row r="2331" s="5" customFormat="1"/>
    <row r="2332" s="5" customFormat="1"/>
    <row r="2333" s="5" customFormat="1"/>
    <row r="2334" s="5" customFormat="1"/>
    <row r="2335" s="5" customFormat="1"/>
    <row r="2336" s="5" customFormat="1"/>
    <row r="2337" s="5" customFormat="1"/>
    <row r="2338" s="5" customFormat="1"/>
    <row r="2339" s="5" customFormat="1"/>
    <row r="2340" s="5" customFormat="1"/>
    <row r="2341" s="5" customFormat="1"/>
    <row r="2342" s="5" customFormat="1"/>
    <row r="2343" s="5" customFormat="1"/>
    <row r="2344" s="5" customFormat="1"/>
    <row r="2345" s="5" customFormat="1"/>
    <row r="2346" s="5" customFormat="1"/>
    <row r="2347" s="5" customFormat="1"/>
    <row r="2348" s="5" customFormat="1"/>
    <row r="2349" s="5" customFormat="1"/>
    <row r="2350" s="5" customFormat="1"/>
    <row r="2351" s="5" customFormat="1"/>
    <row r="2352" s="5" customFormat="1"/>
    <row r="2353" s="5" customFormat="1"/>
    <row r="2354" s="5" customFormat="1"/>
    <row r="2355" s="5" customFormat="1"/>
    <row r="2356" s="5" customFormat="1"/>
    <row r="2357" s="5" customFormat="1"/>
    <row r="2358" s="5" customFormat="1"/>
    <row r="2359" s="5" customFormat="1"/>
    <row r="2360" s="5" customFormat="1"/>
    <row r="2361" s="5" customFormat="1"/>
    <row r="2362" s="5" customFormat="1"/>
    <row r="2363" s="5" customFormat="1"/>
    <row r="2364" s="5" customFormat="1"/>
    <row r="2365" s="5" customFormat="1"/>
    <row r="2366" s="5" customFormat="1"/>
    <row r="2367" s="5" customFormat="1"/>
    <row r="2368" s="5" customFormat="1"/>
    <row r="2369" s="5" customFormat="1"/>
    <row r="2370" s="5" customFormat="1"/>
    <row r="2371" s="5" customFormat="1"/>
    <row r="2372" s="5" customFormat="1"/>
    <row r="2373" s="5" customFormat="1"/>
    <row r="2374" s="5" customFormat="1"/>
    <row r="2375" s="5" customFormat="1"/>
    <row r="2376" s="5" customFormat="1"/>
    <row r="2377" s="5" customFormat="1"/>
    <row r="2378" s="5" customFormat="1"/>
    <row r="2379" s="5" customFormat="1"/>
    <row r="2380" s="5" customFormat="1"/>
    <row r="2381" s="5" customFormat="1"/>
    <row r="2382" s="5" customFormat="1"/>
    <row r="2383" s="5" customFormat="1"/>
    <row r="2384" s="5" customFormat="1"/>
    <row r="2385" s="5" customFormat="1"/>
    <row r="2386" s="5" customFormat="1"/>
    <row r="2387" s="5" customFormat="1"/>
    <row r="2388" s="5" customFormat="1"/>
    <row r="2389" s="5" customFormat="1"/>
    <row r="2390" s="5" customFormat="1"/>
    <row r="2391" s="5" customFormat="1"/>
    <row r="2392" s="5" customFormat="1"/>
    <row r="2393" s="5" customFormat="1"/>
    <row r="2394" s="5" customFormat="1"/>
    <row r="2395" s="5" customFormat="1"/>
    <row r="2396" s="5" customFormat="1"/>
    <row r="2397" s="5" customFormat="1"/>
    <row r="2398" s="5" customFormat="1"/>
    <row r="2399" s="5" customFormat="1"/>
    <row r="2400" s="5" customFormat="1"/>
    <row r="2401" s="5" customFormat="1"/>
    <row r="2402" s="5" customFormat="1"/>
    <row r="2403" s="5" customFormat="1"/>
    <row r="2404" s="5" customFormat="1"/>
    <row r="2405" s="5" customFormat="1"/>
    <row r="2406" s="5" customFormat="1"/>
    <row r="2407" s="5" customFormat="1"/>
    <row r="2408" s="5" customFormat="1"/>
    <row r="2409" s="5" customFormat="1"/>
    <row r="2410" s="5" customFormat="1"/>
    <row r="2411" s="5" customFormat="1"/>
    <row r="2412" s="5" customFormat="1"/>
    <row r="2413" s="5" customFormat="1"/>
    <row r="2414" s="5" customFormat="1"/>
    <row r="2415" s="5" customFormat="1"/>
    <row r="2416" s="5" customFormat="1"/>
    <row r="2417" s="5" customFormat="1"/>
    <row r="2418" s="5" customFormat="1"/>
    <row r="2419" s="5" customFormat="1"/>
    <row r="2420" s="5" customFormat="1"/>
    <row r="2421" s="5" customFormat="1"/>
    <row r="2422" s="5" customFormat="1"/>
    <row r="2423" s="5" customFormat="1"/>
    <row r="2424" s="5" customFormat="1"/>
    <row r="2425" s="5" customFormat="1"/>
    <row r="2426" s="5" customFormat="1"/>
    <row r="2427" s="5" customFormat="1"/>
    <row r="2428" s="5" customFormat="1"/>
    <row r="2429" s="5" customFormat="1"/>
    <row r="2430" s="5" customFormat="1"/>
    <row r="2431" s="5" customFormat="1"/>
    <row r="2432" s="5" customFormat="1"/>
    <row r="2433" s="5" customFormat="1"/>
    <row r="2434" s="5" customFormat="1"/>
    <row r="2435" s="5" customFormat="1"/>
    <row r="2436" s="5" customFormat="1"/>
    <row r="2437" s="5" customFormat="1"/>
    <row r="2438" s="5" customFormat="1"/>
    <row r="2439" s="5" customFormat="1"/>
    <row r="2440" s="5" customFormat="1"/>
    <row r="2441" s="5" customFormat="1"/>
    <row r="2442" s="5" customFormat="1"/>
    <row r="2443" s="5" customFormat="1"/>
    <row r="2444" s="5" customFormat="1"/>
    <row r="2445" s="5" customFormat="1"/>
  </sheetData>
  <phoneticPr fontId="0" type="noConversion"/>
  <hyperlinks>
    <hyperlink ref="A19" location="Questionaire!B1" display="Please click here to go to the Questionaire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0:P93"/>
  <sheetViews>
    <sheetView showGridLines="0" topLeftCell="A70" workbookViewId="0">
      <selection activeCell="O8" sqref="O8"/>
    </sheetView>
  </sheetViews>
  <sheetFormatPr defaultColWidth="0" defaultRowHeight="12.75"/>
  <cols>
    <col min="1" max="1" width="9.140625" style="52" customWidth="1"/>
    <col min="2" max="2" width="15.42578125" style="52" customWidth="1"/>
    <col min="3" max="3" width="9.85546875" style="52" bestFit="1" customWidth="1"/>
    <col min="4" max="4" width="5" style="52" hidden="1" customWidth="1"/>
    <col min="5" max="5" width="9.85546875" style="52" customWidth="1"/>
    <col min="6" max="6" width="8" style="52" customWidth="1"/>
    <col min="7" max="7" width="13.85546875" style="52" customWidth="1"/>
    <col min="8" max="8" width="7.85546875" style="52" bestFit="1" customWidth="1"/>
    <col min="9" max="9" width="7.85546875" style="52" hidden="1" customWidth="1"/>
    <col min="10" max="10" width="7.42578125" style="52" bestFit="1" customWidth="1"/>
    <col min="11" max="11" width="7.42578125" style="52" customWidth="1"/>
    <col min="12" max="12" width="15.42578125" style="52" customWidth="1"/>
    <col min="13" max="13" width="9.28515625" style="52" bestFit="1" customWidth="1"/>
    <col min="14" max="14" width="9.28515625" style="52" hidden="1" customWidth="1"/>
    <col min="15" max="15" width="7.42578125" style="52" bestFit="1" customWidth="1"/>
    <col min="16" max="16" width="7.42578125" style="52" customWidth="1"/>
    <col min="17" max="17" width="6.42578125" style="52" customWidth="1"/>
    <col min="18" max="16384" width="0" style="52" hidden="1"/>
  </cols>
  <sheetData>
    <row r="10" spans="7:10">
      <c r="G10" s="53" t="s">
        <v>2</v>
      </c>
      <c r="H10" s="54" t="s">
        <v>9</v>
      </c>
      <c r="I10" s="53" t="s">
        <v>9</v>
      </c>
      <c r="J10" s="53" t="s">
        <v>10</v>
      </c>
    </row>
    <row r="11" spans="7:10">
      <c r="G11" s="55" t="s">
        <v>16</v>
      </c>
      <c r="H11" s="54">
        <v>1</v>
      </c>
      <c r="I11" s="53"/>
      <c r="J11" s="53"/>
    </row>
    <row r="12" spans="7:10">
      <c r="G12" s="55" t="s">
        <v>17</v>
      </c>
      <c r="H12" s="54"/>
      <c r="I12" s="53"/>
      <c r="J12" s="53"/>
    </row>
    <row r="13" spans="7:10">
      <c r="G13" s="55" t="s">
        <v>18</v>
      </c>
      <c r="H13" s="54"/>
      <c r="I13" s="53"/>
      <c r="J13" s="53"/>
    </row>
    <row r="14" spans="7:10">
      <c r="G14" s="55" t="s">
        <v>19</v>
      </c>
      <c r="H14" s="54"/>
      <c r="I14" s="53"/>
      <c r="J14" s="53">
        <v>1</v>
      </c>
    </row>
    <row r="17" spans="2:16" ht="25.5">
      <c r="B17" s="53">
        <v>1</v>
      </c>
      <c r="C17" s="54" t="s">
        <v>9</v>
      </c>
      <c r="D17" s="53" t="s">
        <v>9</v>
      </c>
      <c r="E17" s="53" t="s">
        <v>10</v>
      </c>
      <c r="F17" s="56"/>
      <c r="G17" s="53">
        <v>2</v>
      </c>
      <c r="H17" s="57" t="s">
        <v>9</v>
      </c>
      <c r="I17" s="53" t="s">
        <v>9</v>
      </c>
      <c r="J17" s="53" t="s">
        <v>10</v>
      </c>
      <c r="K17" s="56"/>
      <c r="L17" s="53">
        <v>3</v>
      </c>
      <c r="M17" s="57" t="s">
        <v>9</v>
      </c>
      <c r="N17" s="53" t="s">
        <v>9</v>
      </c>
      <c r="O17" s="53" t="s">
        <v>10</v>
      </c>
      <c r="P17" s="56"/>
    </row>
    <row r="18" spans="2:16">
      <c r="B18" s="55" t="s">
        <v>16</v>
      </c>
      <c r="C18" s="58"/>
      <c r="D18" s="53"/>
      <c r="E18" s="59"/>
      <c r="F18" s="60"/>
      <c r="G18" s="55" t="s">
        <v>48</v>
      </c>
      <c r="H18" s="61"/>
      <c r="I18" s="62"/>
      <c r="J18" s="63"/>
      <c r="K18" s="60"/>
      <c r="L18" s="55" t="s">
        <v>80</v>
      </c>
      <c r="M18" s="61"/>
      <c r="N18" s="62"/>
      <c r="O18" s="63"/>
      <c r="P18" s="60"/>
    </row>
    <row r="19" spans="2:16">
      <c r="B19" s="55" t="s">
        <v>17</v>
      </c>
      <c r="C19" s="58"/>
      <c r="D19" s="53"/>
      <c r="E19" s="59"/>
      <c r="F19" s="60"/>
      <c r="G19" s="55" t="s">
        <v>49</v>
      </c>
      <c r="H19" s="61"/>
      <c r="I19" s="62"/>
      <c r="J19" s="63"/>
      <c r="K19" s="60"/>
      <c r="L19" s="55" t="s">
        <v>81</v>
      </c>
      <c r="M19" s="61"/>
      <c r="N19" s="62"/>
      <c r="O19" s="63"/>
      <c r="P19" s="60"/>
    </row>
    <row r="20" spans="2:16">
      <c r="B20" s="55" t="s">
        <v>18</v>
      </c>
      <c r="C20" s="58"/>
      <c r="D20" s="53"/>
      <c r="E20" s="59"/>
      <c r="F20" s="60"/>
      <c r="G20" s="55" t="s">
        <v>50</v>
      </c>
      <c r="H20" s="61"/>
      <c r="I20" s="62"/>
      <c r="J20" s="63"/>
      <c r="K20" s="60"/>
      <c r="L20" s="55" t="s">
        <v>82</v>
      </c>
      <c r="M20" s="61"/>
      <c r="N20" s="62"/>
      <c r="O20" s="63"/>
      <c r="P20" s="60"/>
    </row>
    <row r="21" spans="2:16">
      <c r="B21" s="55" t="s">
        <v>19</v>
      </c>
      <c r="C21" s="58"/>
      <c r="D21" s="53"/>
      <c r="E21" s="59"/>
      <c r="F21" s="60"/>
      <c r="G21" s="55" t="s">
        <v>51</v>
      </c>
      <c r="H21" s="61"/>
      <c r="I21" s="62"/>
      <c r="J21" s="63"/>
      <c r="K21" s="60"/>
      <c r="L21" s="55" t="s">
        <v>83</v>
      </c>
      <c r="M21" s="61"/>
      <c r="N21" s="62"/>
      <c r="O21" s="63"/>
      <c r="P21" s="60"/>
    </row>
    <row r="22" spans="2:16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2:16" ht="25.5">
      <c r="B23" s="53">
        <v>4</v>
      </c>
      <c r="C23" s="57" t="s">
        <v>9</v>
      </c>
      <c r="D23" s="53" t="s">
        <v>9</v>
      </c>
      <c r="E23" s="53" t="s">
        <v>10</v>
      </c>
      <c r="G23" s="53">
        <v>5</v>
      </c>
      <c r="H23" s="54" t="s">
        <v>9</v>
      </c>
      <c r="I23" s="53" t="s">
        <v>9</v>
      </c>
      <c r="J23" s="53" t="s">
        <v>10</v>
      </c>
      <c r="K23" s="56"/>
      <c r="L23" s="53">
        <v>6</v>
      </c>
      <c r="M23" s="54" t="s">
        <v>9</v>
      </c>
      <c r="N23" s="53" t="s">
        <v>9</v>
      </c>
      <c r="O23" s="53" t="s">
        <v>10</v>
      </c>
      <c r="P23" s="56"/>
    </row>
    <row r="24" spans="2:16">
      <c r="B24" s="55" t="s">
        <v>111</v>
      </c>
      <c r="C24" s="64"/>
      <c r="D24" s="53"/>
      <c r="E24" s="59"/>
      <c r="G24" s="55" t="s">
        <v>20</v>
      </c>
      <c r="H24" s="65"/>
      <c r="I24" s="62"/>
      <c r="J24" s="63"/>
      <c r="K24" s="60"/>
      <c r="L24" s="55" t="s">
        <v>52</v>
      </c>
      <c r="M24" s="61"/>
      <c r="N24" s="62"/>
      <c r="O24" s="63"/>
      <c r="P24" s="60"/>
    </row>
    <row r="25" spans="2:16">
      <c r="B25" s="55" t="s">
        <v>112</v>
      </c>
      <c r="C25" s="64"/>
      <c r="D25" s="53"/>
      <c r="E25" s="59"/>
      <c r="G25" s="55" t="s">
        <v>21</v>
      </c>
      <c r="H25" s="65"/>
      <c r="I25" s="62"/>
      <c r="J25" s="63"/>
      <c r="K25" s="60"/>
      <c r="L25" s="55" t="s">
        <v>53</v>
      </c>
      <c r="M25" s="61"/>
      <c r="N25" s="62"/>
      <c r="O25" s="63"/>
      <c r="P25" s="60"/>
    </row>
    <row r="26" spans="2:16">
      <c r="B26" s="55" t="s">
        <v>72</v>
      </c>
      <c r="C26" s="64"/>
      <c r="D26" s="53"/>
      <c r="E26" s="59"/>
      <c r="G26" s="55" t="s">
        <v>22</v>
      </c>
      <c r="H26" s="65"/>
      <c r="I26" s="62"/>
      <c r="J26" s="63"/>
      <c r="K26" s="60"/>
      <c r="L26" s="55" t="s">
        <v>54</v>
      </c>
      <c r="M26" s="61"/>
      <c r="N26" s="62"/>
      <c r="O26" s="63"/>
      <c r="P26" s="60"/>
    </row>
    <row r="27" spans="2:16">
      <c r="B27" s="55" t="s">
        <v>113</v>
      </c>
      <c r="C27" s="64"/>
      <c r="D27" s="53"/>
      <c r="E27" s="59"/>
      <c r="G27" s="55" t="s">
        <v>23</v>
      </c>
      <c r="H27" s="65"/>
      <c r="I27" s="62"/>
      <c r="J27" s="63"/>
      <c r="K27" s="60"/>
      <c r="L27" s="55" t="s">
        <v>55</v>
      </c>
      <c r="M27" s="61"/>
      <c r="N27" s="62"/>
      <c r="O27" s="63"/>
      <c r="P27" s="60"/>
    </row>
    <row r="28" spans="2:16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</row>
    <row r="29" spans="2:16" ht="25.5">
      <c r="B29" s="53">
        <v>7</v>
      </c>
      <c r="C29" s="57" t="s">
        <v>9</v>
      </c>
      <c r="D29" s="53" t="s">
        <v>9</v>
      </c>
      <c r="E29" s="53" t="s">
        <v>10</v>
      </c>
      <c r="F29" s="56"/>
      <c r="G29" s="53">
        <v>8</v>
      </c>
      <c r="H29" s="57" t="s">
        <v>9</v>
      </c>
      <c r="I29" s="53" t="s">
        <v>9</v>
      </c>
      <c r="J29" s="53" t="s">
        <v>10</v>
      </c>
      <c r="L29" s="53">
        <v>9</v>
      </c>
      <c r="M29" s="54" t="s">
        <v>9</v>
      </c>
      <c r="N29" s="53" t="s">
        <v>9</v>
      </c>
      <c r="O29" s="53" t="s">
        <v>10</v>
      </c>
      <c r="P29" s="56"/>
    </row>
    <row r="30" spans="2:16">
      <c r="B30" s="55" t="s">
        <v>84</v>
      </c>
      <c r="C30" s="64"/>
      <c r="D30" s="53"/>
      <c r="E30" s="59"/>
      <c r="F30" s="60"/>
      <c r="G30" s="55" t="s">
        <v>114</v>
      </c>
      <c r="H30" s="61"/>
      <c r="I30" s="62"/>
      <c r="J30" s="63"/>
      <c r="L30" s="55" t="s">
        <v>24</v>
      </c>
      <c r="M30" s="65"/>
      <c r="N30" s="62"/>
      <c r="O30" s="63"/>
      <c r="P30" s="60"/>
    </row>
    <row r="31" spans="2:16">
      <c r="B31" s="55" t="s">
        <v>85</v>
      </c>
      <c r="C31" s="64"/>
      <c r="D31" s="53"/>
      <c r="E31" s="59"/>
      <c r="F31" s="60"/>
      <c r="G31" s="55" t="s">
        <v>115</v>
      </c>
      <c r="H31" s="61"/>
      <c r="I31" s="62"/>
      <c r="J31" s="63"/>
      <c r="L31" s="55" t="s">
        <v>25</v>
      </c>
      <c r="M31" s="65"/>
      <c r="N31" s="62"/>
      <c r="O31" s="63"/>
      <c r="P31" s="60"/>
    </row>
    <row r="32" spans="2:16">
      <c r="B32" s="55" t="s">
        <v>86</v>
      </c>
      <c r="C32" s="64"/>
      <c r="D32" s="53"/>
      <c r="E32" s="59"/>
      <c r="F32" s="60"/>
      <c r="G32" s="55" t="s">
        <v>116</v>
      </c>
      <c r="H32" s="61"/>
      <c r="I32" s="62"/>
      <c r="J32" s="63"/>
      <c r="L32" s="55" t="s">
        <v>26</v>
      </c>
      <c r="M32" s="65"/>
      <c r="N32" s="62"/>
      <c r="O32" s="63"/>
      <c r="P32" s="60"/>
    </row>
    <row r="33" spans="2:16">
      <c r="B33" s="55" t="s">
        <v>87</v>
      </c>
      <c r="C33" s="64"/>
      <c r="D33" s="53"/>
      <c r="E33" s="59"/>
      <c r="F33" s="60"/>
      <c r="G33" s="55" t="s">
        <v>101</v>
      </c>
      <c r="H33" s="61"/>
      <c r="I33" s="62"/>
      <c r="J33" s="63"/>
      <c r="L33" s="55" t="s">
        <v>27</v>
      </c>
      <c r="M33" s="65"/>
      <c r="N33" s="62"/>
      <c r="O33" s="63"/>
      <c r="P33" s="60"/>
    </row>
    <row r="34" spans="2:16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</row>
    <row r="35" spans="2:16" ht="25.5">
      <c r="B35" s="53">
        <v>10</v>
      </c>
      <c r="C35" s="57" t="s">
        <v>9</v>
      </c>
      <c r="D35" s="53" t="s">
        <v>9</v>
      </c>
      <c r="E35" s="53" t="s">
        <v>10</v>
      </c>
      <c r="F35" s="56"/>
      <c r="G35" s="53">
        <v>11</v>
      </c>
      <c r="H35" s="57" t="s">
        <v>9</v>
      </c>
      <c r="I35" s="53" t="s">
        <v>9</v>
      </c>
      <c r="J35" s="53" t="s">
        <v>10</v>
      </c>
      <c r="K35" s="56"/>
      <c r="L35" s="53">
        <v>12</v>
      </c>
      <c r="M35" s="57" t="s">
        <v>9</v>
      </c>
      <c r="N35" s="53" t="s">
        <v>9</v>
      </c>
      <c r="O35" s="53" t="s">
        <v>10</v>
      </c>
      <c r="P35" s="60"/>
    </row>
    <row r="36" spans="2:16">
      <c r="B36" s="55" t="s">
        <v>56</v>
      </c>
      <c r="C36" s="64"/>
      <c r="D36" s="53"/>
      <c r="E36" s="59"/>
      <c r="F36" s="60"/>
      <c r="G36" s="55" t="s">
        <v>88</v>
      </c>
      <c r="H36" s="61"/>
      <c r="I36" s="62"/>
      <c r="J36" s="63"/>
      <c r="K36" s="60"/>
      <c r="L36" s="55" t="s">
        <v>117</v>
      </c>
      <c r="M36" s="61"/>
      <c r="N36" s="62"/>
      <c r="O36" s="63"/>
      <c r="P36" s="60"/>
    </row>
    <row r="37" spans="2:16">
      <c r="B37" s="55" t="s">
        <v>57</v>
      </c>
      <c r="C37" s="64"/>
      <c r="D37" s="53"/>
      <c r="E37" s="59"/>
      <c r="F37" s="60"/>
      <c r="G37" s="55" t="s">
        <v>89</v>
      </c>
      <c r="H37" s="61"/>
      <c r="I37" s="62"/>
      <c r="J37" s="63"/>
      <c r="K37" s="60"/>
      <c r="L37" s="55" t="s">
        <v>118</v>
      </c>
      <c r="M37" s="61"/>
      <c r="N37" s="62"/>
      <c r="O37" s="63"/>
      <c r="P37" s="60"/>
    </row>
    <row r="38" spans="2:16">
      <c r="B38" s="55" t="s">
        <v>58</v>
      </c>
      <c r="C38" s="64"/>
      <c r="D38" s="53"/>
      <c r="E38" s="59"/>
      <c r="F38" s="60"/>
      <c r="G38" s="55" t="s">
        <v>90</v>
      </c>
      <c r="H38" s="61"/>
      <c r="I38" s="62"/>
      <c r="J38" s="63"/>
      <c r="K38" s="60"/>
      <c r="L38" s="55" t="s">
        <v>119</v>
      </c>
      <c r="M38" s="61"/>
      <c r="N38" s="62"/>
      <c r="O38" s="63"/>
      <c r="P38" s="60"/>
    </row>
    <row r="39" spans="2:16">
      <c r="B39" s="55" t="s">
        <v>59</v>
      </c>
      <c r="C39" s="64"/>
      <c r="D39" s="53"/>
      <c r="E39" s="59"/>
      <c r="F39" s="60"/>
      <c r="G39" s="55" t="s">
        <v>91</v>
      </c>
      <c r="H39" s="61"/>
      <c r="I39" s="62"/>
      <c r="J39" s="63"/>
      <c r="K39" s="60"/>
      <c r="L39" s="55" t="s">
        <v>120</v>
      </c>
      <c r="M39" s="61"/>
      <c r="N39" s="62"/>
      <c r="O39" s="63"/>
      <c r="P39" s="60"/>
    </row>
    <row r="40" spans="2:16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</row>
    <row r="41" spans="2:16" ht="25.5">
      <c r="B41" s="53">
        <v>13</v>
      </c>
      <c r="C41" s="54" t="s">
        <v>9</v>
      </c>
      <c r="D41" s="53" t="s">
        <v>9</v>
      </c>
      <c r="E41" s="53" t="s">
        <v>10</v>
      </c>
      <c r="F41" s="56"/>
      <c r="G41" s="53">
        <v>14</v>
      </c>
      <c r="H41" s="57" t="s">
        <v>9</v>
      </c>
      <c r="I41" s="53" t="s">
        <v>9</v>
      </c>
      <c r="J41" s="53" t="s">
        <v>10</v>
      </c>
      <c r="K41" s="56"/>
      <c r="L41" s="53">
        <v>15</v>
      </c>
      <c r="M41" s="57" t="s">
        <v>9</v>
      </c>
      <c r="N41" s="53" t="s">
        <v>9</v>
      </c>
      <c r="O41" s="53" t="s">
        <v>10</v>
      </c>
      <c r="P41" s="56"/>
    </row>
    <row r="42" spans="2:16">
      <c r="B42" s="55" t="s">
        <v>28</v>
      </c>
      <c r="C42" s="58"/>
      <c r="D42" s="53"/>
      <c r="E42" s="59"/>
      <c r="F42" s="60"/>
      <c r="G42" s="55" t="s">
        <v>60</v>
      </c>
      <c r="H42" s="61"/>
      <c r="I42" s="62"/>
      <c r="J42" s="63"/>
      <c r="K42" s="60"/>
      <c r="L42" s="55" t="s">
        <v>92</v>
      </c>
      <c r="M42" s="61"/>
      <c r="N42" s="62"/>
      <c r="O42" s="63"/>
      <c r="P42" s="60"/>
    </row>
    <row r="43" spans="2:16">
      <c r="B43" s="55" t="s">
        <v>29</v>
      </c>
      <c r="C43" s="58"/>
      <c r="D43" s="53"/>
      <c r="E43" s="59"/>
      <c r="F43" s="60"/>
      <c r="G43" s="55" t="s">
        <v>61</v>
      </c>
      <c r="H43" s="61"/>
      <c r="I43" s="62"/>
      <c r="J43" s="63"/>
      <c r="K43" s="60"/>
      <c r="L43" s="55" t="s">
        <v>93</v>
      </c>
      <c r="M43" s="61"/>
      <c r="N43" s="62"/>
      <c r="O43" s="63"/>
      <c r="P43" s="60"/>
    </row>
    <row r="44" spans="2:16">
      <c r="B44" s="55" t="s">
        <v>30</v>
      </c>
      <c r="C44" s="58"/>
      <c r="D44" s="53"/>
      <c r="E44" s="59"/>
      <c r="F44" s="60"/>
      <c r="G44" s="55" t="s">
        <v>62</v>
      </c>
      <c r="H44" s="61"/>
      <c r="I44" s="62"/>
      <c r="J44" s="63"/>
      <c r="K44" s="60"/>
      <c r="L44" s="55" t="s">
        <v>94</v>
      </c>
      <c r="M44" s="61"/>
      <c r="N44" s="62"/>
      <c r="O44" s="63"/>
      <c r="P44" s="60"/>
    </row>
    <row r="45" spans="2:16">
      <c r="B45" s="55" t="s">
        <v>31</v>
      </c>
      <c r="C45" s="58"/>
      <c r="D45" s="53"/>
      <c r="E45" s="59"/>
      <c r="F45" s="60"/>
      <c r="G45" s="55" t="s">
        <v>63</v>
      </c>
      <c r="H45" s="61"/>
      <c r="I45" s="62"/>
      <c r="J45" s="63"/>
      <c r="K45" s="60"/>
      <c r="L45" s="55" t="s">
        <v>95</v>
      </c>
      <c r="M45" s="61"/>
      <c r="N45" s="62"/>
      <c r="O45" s="63"/>
      <c r="P45" s="60"/>
    </row>
    <row r="46" spans="2:16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</row>
    <row r="47" spans="2:16" ht="25.5">
      <c r="B47" s="53">
        <v>16</v>
      </c>
      <c r="C47" s="57" t="s">
        <v>9</v>
      </c>
      <c r="D47" s="53" t="s">
        <v>9</v>
      </c>
      <c r="E47" s="53" t="s">
        <v>10</v>
      </c>
      <c r="G47" s="53">
        <v>17</v>
      </c>
      <c r="H47" s="57" t="s">
        <v>9</v>
      </c>
      <c r="I47" s="53" t="s">
        <v>9</v>
      </c>
      <c r="J47" s="53" t="s">
        <v>10</v>
      </c>
      <c r="K47" s="56"/>
      <c r="L47" s="53">
        <v>18</v>
      </c>
      <c r="M47" s="57" t="s">
        <v>9</v>
      </c>
      <c r="N47" s="53" t="s">
        <v>9</v>
      </c>
      <c r="O47" s="53" t="s">
        <v>10</v>
      </c>
      <c r="P47" s="56"/>
    </row>
    <row r="48" spans="2:16">
      <c r="B48" s="55" t="s">
        <v>121</v>
      </c>
      <c r="C48" s="64"/>
      <c r="D48" s="53"/>
      <c r="E48" s="59"/>
      <c r="G48" s="55" t="s">
        <v>32</v>
      </c>
      <c r="H48" s="61"/>
      <c r="I48" s="62"/>
      <c r="J48" s="63"/>
      <c r="K48" s="60"/>
      <c r="L48" s="55" t="s">
        <v>64</v>
      </c>
      <c r="M48" s="61"/>
      <c r="N48" s="62"/>
      <c r="O48" s="63"/>
      <c r="P48" s="60"/>
    </row>
    <row r="49" spans="2:16">
      <c r="B49" s="55" t="s">
        <v>122</v>
      </c>
      <c r="C49" s="64"/>
      <c r="D49" s="53"/>
      <c r="E49" s="59"/>
      <c r="G49" s="55" t="s">
        <v>33</v>
      </c>
      <c r="H49" s="61"/>
      <c r="I49" s="62"/>
      <c r="J49" s="63"/>
      <c r="K49" s="60"/>
      <c r="L49" s="55" t="s">
        <v>65</v>
      </c>
      <c r="M49" s="61"/>
      <c r="N49" s="62"/>
      <c r="O49" s="63"/>
      <c r="P49" s="60"/>
    </row>
    <row r="50" spans="2:16">
      <c r="B50" s="55" t="s">
        <v>123</v>
      </c>
      <c r="C50" s="64"/>
      <c r="D50" s="53"/>
      <c r="E50" s="59"/>
      <c r="G50" s="55" t="s">
        <v>34</v>
      </c>
      <c r="H50" s="61"/>
      <c r="I50" s="62"/>
      <c r="J50" s="63"/>
      <c r="K50" s="60"/>
      <c r="L50" s="55" t="s">
        <v>66</v>
      </c>
      <c r="M50" s="61"/>
      <c r="N50" s="62"/>
      <c r="O50" s="63"/>
      <c r="P50" s="60"/>
    </row>
    <row r="51" spans="2:16">
      <c r="B51" s="55" t="s">
        <v>124</v>
      </c>
      <c r="C51" s="64"/>
      <c r="D51" s="53"/>
      <c r="E51" s="59"/>
      <c r="G51" s="55" t="s">
        <v>35</v>
      </c>
      <c r="H51" s="61"/>
      <c r="I51" s="62"/>
      <c r="J51" s="63"/>
      <c r="K51" s="60"/>
      <c r="L51" s="55" t="s">
        <v>67</v>
      </c>
      <c r="M51" s="61"/>
      <c r="N51" s="62"/>
      <c r="O51" s="63"/>
      <c r="P51" s="60"/>
    </row>
    <row r="52" spans="2:16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</row>
    <row r="53" spans="2:16" ht="25.5">
      <c r="B53" s="53">
        <v>19</v>
      </c>
      <c r="C53" s="57" t="s">
        <v>9</v>
      </c>
      <c r="D53" s="53" t="s">
        <v>9</v>
      </c>
      <c r="E53" s="53" t="s">
        <v>10</v>
      </c>
      <c r="F53" s="56"/>
      <c r="G53" s="53">
        <v>20</v>
      </c>
      <c r="H53" s="57" t="s">
        <v>9</v>
      </c>
      <c r="I53" s="53" t="s">
        <v>9</v>
      </c>
      <c r="J53" s="53" t="s">
        <v>10</v>
      </c>
      <c r="L53" s="53">
        <v>21</v>
      </c>
      <c r="M53" s="57" t="s">
        <v>9</v>
      </c>
      <c r="N53" s="53" t="s">
        <v>9</v>
      </c>
      <c r="O53" s="53" t="s">
        <v>10</v>
      </c>
      <c r="P53" s="56"/>
    </row>
    <row r="54" spans="2:16">
      <c r="B54" s="55" t="s">
        <v>96</v>
      </c>
      <c r="C54" s="64"/>
      <c r="D54" s="53"/>
      <c r="E54" s="59"/>
      <c r="F54" s="60"/>
      <c r="G54" s="55" t="s">
        <v>125</v>
      </c>
      <c r="H54" s="61"/>
      <c r="I54" s="62"/>
      <c r="J54" s="63"/>
      <c r="L54" s="55" t="s">
        <v>36</v>
      </c>
      <c r="M54" s="61"/>
      <c r="N54" s="62"/>
      <c r="O54" s="63"/>
      <c r="P54" s="60"/>
    </row>
    <row r="55" spans="2:16">
      <c r="B55" s="55" t="s">
        <v>97</v>
      </c>
      <c r="C55" s="64"/>
      <c r="D55" s="53"/>
      <c r="E55" s="59"/>
      <c r="F55" s="60"/>
      <c r="G55" s="55" t="s">
        <v>126</v>
      </c>
      <c r="H55" s="61"/>
      <c r="I55" s="62"/>
      <c r="J55" s="63"/>
      <c r="L55" s="55" t="s">
        <v>37</v>
      </c>
      <c r="M55" s="61"/>
      <c r="N55" s="62"/>
      <c r="O55" s="63"/>
      <c r="P55" s="60"/>
    </row>
    <row r="56" spans="2:16">
      <c r="B56" s="55" t="s">
        <v>98</v>
      </c>
      <c r="C56" s="64"/>
      <c r="D56" s="53"/>
      <c r="E56" s="59"/>
      <c r="F56" s="60"/>
      <c r="G56" s="55" t="s">
        <v>127</v>
      </c>
      <c r="H56" s="61"/>
      <c r="I56" s="62"/>
      <c r="J56" s="63"/>
      <c r="L56" s="55" t="s">
        <v>38</v>
      </c>
      <c r="M56" s="61"/>
      <c r="N56" s="62"/>
      <c r="O56" s="63"/>
      <c r="P56" s="60"/>
    </row>
    <row r="57" spans="2:16">
      <c r="B57" s="55" t="s">
        <v>99</v>
      </c>
      <c r="C57" s="64"/>
      <c r="D57" s="53"/>
      <c r="E57" s="59"/>
      <c r="F57" s="60"/>
      <c r="G57" s="55" t="s">
        <v>128</v>
      </c>
      <c r="H57" s="61"/>
      <c r="I57" s="62"/>
      <c r="J57" s="63"/>
      <c r="L57" s="55" t="s">
        <v>39</v>
      </c>
      <c r="M57" s="61"/>
      <c r="N57" s="62"/>
      <c r="O57" s="63"/>
      <c r="P57" s="60"/>
    </row>
    <row r="58" spans="2:16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59" spans="2:16" ht="25.5">
      <c r="B59" s="53">
        <v>22</v>
      </c>
      <c r="C59" s="57" t="s">
        <v>9</v>
      </c>
      <c r="D59" s="53" t="s">
        <v>9</v>
      </c>
      <c r="E59" s="53" t="s">
        <v>10</v>
      </c>
      <c r="F59" s="56"/>
      <c r="G59" s="53">
        <v>23</v>
      </c>
      <c r="H59" s="57" t="s">
        <v>9</v>
      </c>
      <c r="I59" s="53" t="s">
        <v>9</v>
      </c>
      <c r="J59" s="53" t="s">
        <v>10</v>
      </c>
      <c r="K59" s="56"/>
      <c r="L59" s="53">
        <v>24</v>
      </c>
      <c r="M59" s="57" t="s">
        <v>9</v>
      </c>
      <c r="N59" s="53" t="s">
        <v>9</v>
      </c>
      <c r="O59" s="53" t="s">
        <v>10</v>
      </c>
      <c r="P59" s="60"/>
    </row>
    <row r="60" spans="2:16">
      <c r="B60" s="55" t="s">
        <v>68</v>
      </c>
      <c r="C60" s="64"/>
      <c r="D60" s="53"/>
      <c r="E60" s="59"/>
      <c r="F60" s="60"/>
      <c r="G60" s="55" t="s">
        <v>100</v>
      </c>
      <c r="H60" s="61"/>
      <c r="I60" s="62"/>
      <c r="J60" s="63"/>
      <c r="K60" s="60"/>
      <c r="L60" s="55" t="s">
        <v>129</v>
      </c>
      <c r="M60" s="61"/>
      <c r="N60" s="62"/>
      <c r="O60" s="63"/>
      <c r="P60" s="60"/>
    </row>
    <row r="61" spans="2:16">
      <c r="B61" s="55" t="s">
        <v>69</v>
      </c>
      <c r="C61" s="64"/>
      <c r="D61" s="53"/>
      <c r="E61" s="59"/>
      <c r="F61" s="60"/>
      <c r="G61" s="55" t="s">
        <v>101</v>
      </c>
      <c r="H61" s="61"/>
      <c r="I61" s="62"/>
      <c r="J61" s="63"/>
      <c r="K61" s="60"/>
      <c r="L61" s="55" t="s">
        <v>130</v>
      </c>
      <c r="M61" s="61"/>
      <c r="N61" s="62"/>
      <c r="O61" s="63"/>
      <c r="P61" s="60"/>
    </row>
    <row r="62" spans="2:16">
      <c r="B62" s="55" t="s">
        <v>70</v>
      </c>
      <c r="C62" s="64"/>
      <c r="D62" s="53"/>
      <c r="E62" s="59"/>
      <c r="F62" s="60"/>
      <c r="G62" s="55" t="s">
        <v>102</v>
      </c>
      <c r="H62" s="61"/>
      <c r="I62" s="62"/>
      <c r="J62" s="63"/>
      <c r="K62" s="60"/>
      <c r="L62" s="55" t="s">
        <v>131</v>
      </c>
      <c r="M62" s="61"/>
      <c r="N62" s="62"/>
      <c r="O62" s="63"/>
      <c r="P62" s="60"/>
    </row>
    <row r="63" spans="2:16">
      <c r="B63" s="55" t="s">
        <v>71</v>
      </c>
      <c r="C63" s="64"/>
      <c r="D63" s="53"/>
      <c r="E63" s="59"/>
      <c r="F63" s="60"/>
      <c r="G63" s="55" t="s">
        <v>103</v>
      </c>
      <c r="H63" s="61"/>
      <c r="I63" s="62"/>
      <c r="J63" s="63"/>
      <c r="K63" s="60"/>
      <c r="L63" s="55" t="s">
        <v>132</v>
      </c>
      <c r="M63" s="61"/>
      <c r="N63" s="62"/>
      <c r="O63" s="63"/>
      <c r="P63" s="60"/>
    </row>
    <row r="64" spans="2:16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</row>
    <row r="65" spans="2:16" ht="25.5">
      <c r="B65" s="53">
        <v>25</v>
      </c>
      <c r="C65" s="57" t="s">
        <v>9</v>
      </c>
      <c r="D65" s="53" t="s">
        <v>9</v>
      </c>
      <c r="E65" s="53" t="s">
        <v>10</v>
      </c>
      <c r="F65" s="56"/>
      <c r="G65" s="53">
        <v>26</v>
      </c>
      <c r="H65" s="57" t="s">
        <v>9</v>
      </c>
      <c r="I65" s="53" t="s">
        <v>9</v>
      </c>
      <c r="J65" s="53" t="s">
        <v>10</v>
      </c>
      <c r="K65" s="56"/>
      <c r="L65" s="53">
        <v>27</v>
      </c>
      <c r="M65" s="57" t="s">
        <v>9</v>
      </c>
      <c r="N65" s="53" t="s">
        <v>9</v>
      </c>
      <c r="O65" s="53" t="s">
        <v>10</v>
      </c>
      <c r="P65" s="56"/>
    </row>
    <row r="66" spans="2:16">
      <c r="B66" s="55" t="s">
        <v>40</v>
      </c>
      <c r="C66" s="64"/>
      <c r="D66" s="53"/>
      <c r="E66" s="59"/>
      <c r="F66" s="60"/>
      <c r="G66" s="55" t="s">
        <v>72</v>
      </c>
      <c r="H66" s="61"/>
      <c r="I66" s="62"/>
      <c r="J66" s="63"/>
      <c r="K66" s="60"/>
      <c r="L66" s="55" t="s">
        <v>104</v>
      </c>
      <c r="M66" s="61"/>
      <c r="N66" s="62"/>
      <c r="O66" s="63"/>
      <c r="P66" s="60"/>
    </row>
    <row r="67" spans="2:16">
      <c r="B67" s="55" t="s">
        <v>41</v>
      </c>
      <c r="C67" s="64"/>
      <c r="D67" s="53"/>
      <c r="E67" s="59"/>
      <c r="F67" s="60"/>
      <c r="G67" s="55" t="s">
        <v>73</v>
      </c>
      <c r="H67" s="61"/>
      <c r="I67" s="62"/>
      <c r="J67" s="63"/>
      <c r="K67" s="60"/>
      <c r="L67" s="55" t="s">
        <v>99</v>
      </c>
      <c r="M67" s="61"/>
      <c r="N67" s="62"/>
      <c r="O67" s="63"/>
      <c r="P67" s="60"/>
    </row>
    <row r="68" spans="2:16">
      <c r="B68" s="55" t="s">
        <v>42</v>
      </c>
      <c r="C68" s="64"/>
      <c r="D68" s="53"/>
      <c r="E68" s="59"/>
      <c r="F68" s="60"/>
      <c r="G68" s="55" t="s">
        <v>74</v>
      </c>
      <c r="H68" s="61"/>
      <c r="I68" s="62"/>
      <c r="J68" s="63"/>
      <c r="K68" s="60"/>
      <c r="L68" s="55" t="s">
        <v>105</v>
      </c>
      <c r="M68" s="61"/>
      <c r="N68" s="62"/>
      <c r="O68" s="63"/>
      <c r="P68" s="60"/>
    </row>
    <row r="69" spans="2:16">
      <c r="B69" s="55" t="s">
        <v>43</v>
      </c>
      <c r="C69" s="64"/>
      <c r="D69" s="53"/>
      <c r="E69" s="59"/>
      <c r="F69" s="60"/>
      <c r="G69" s="55" t="s">
        <v>75</v>
      </c>
      <c r="H69" s="61"/>
      <c r="I69" s="62"/>
      <c r="J69" s="63"/>
      <c r="K69" s="60"/>
      <c r="L69" s="55" t="s">
        <v>106</v>
      </c>
      <c r="M69" s="61"/>
      <c r="N69" s="62"/>
      <c r="O69" s="63"/>
      <c r="P69" s="60"/>
    </row>
    <row r="70" spans="2:16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</row>
    <row r="71" spans="2:16" ht="25.5">
      <c r="B71" s="53">
        <v>28</v>
      </c>
      <c r="C71" s="57" t="s">
        <v>9</v>
      </c>
      <c r="D71" s="53" t="s">
        <v>9</v>
      </c>
      <c r="E71" s="53" t="s">
        <v>10</v>
      </c>
      <c r="G71" s="53">
        <v>29</v>
      </c>
      <c r="H71" s="57" t="s">
        <v>9</v>
      </c>
      <c r="I71" s="53" t="s">
        <v>9</v>
      </c>
      <c r="J71" s="53" t="s">
        <v>10</v>
      </c>
      <c r="K71" s="56"/>
      <c r="L71" s="53">
        <v>30</v>
      </c>
      <c r="M71" s="57" t="s">
        <v>9</v>
      </c>
      <c r="N71" s="53" t="s">
        <v>9</v>
      </c>
      <c r="O71" s="53" t="s">
        <v>10</v>
      </c>
      <c r="P71" s="56"/>
    </row>
    <row r="72" spans="2:16">
      <c r="B72" s="55" t="s">
        <v>133</v>
      </c>
      <c r="C72" s="64"/>
      <c r="D72" s="53"/>
      <c r="E72" s="59"/>
      <c r="G72" s="55" t="s">
        <v>44</v>
      </c>
      <c r="H72" s="61"/>
      <c r="I72" s="62"/>
      <c r="J72" s="63"/>
      <c r="K72" s="60"/>
      <c r="L72" s="55" t="s">
        <v>76</v>
      </c>
      <c r="M72" s="61"/>
      <c r="N72" s="62"/>
      <c r="O72" s="63"/>
      <c r="P72" s="60"/>
    </row>
    <row r="73" spans="2:16">
      <c r="B73" s="55" t="s">
        <v>135</v>
      </c>
      <c r="C73" s="64"/>
      <c r="D73" s="53"/>
      <c r="E73" s="59"/>
      <c r="G73" s="55" t="s">
        <v>45</v>
      </c>
      <c r="H73" s="61"/>
      <c r="I73" s="62"/>
      <c r="J73" s="63"/>
      <c r="K73" s="60"/>
      <c r="L73" s="55" t="s">
        <v>77</v>
      </c>
      <c r="M73" s="61"/>
      <c r="N73" s="62"/>
      <c r="O73" s="63"/>
      <c r="P73" s="60"/>
    </row>
    <row r="74" spans="2:16">
      <c r="B74" s="55" t="s">
        <v>134</v>
      </c>
      <c r="C74" s="64"/>
      <c r="D74" s="53"/>
      <c r="E74" s="59"/>
      <c r="G74" s="55" t="s">
        <v>46</v>
      </c>
      <c r="H74" s="61"/>
      <c r="I74" s="62"/>
      <c r="J74" s="63"/>
      <c r="K74" s="60"/>
      <c r="L74" s="55" t="s">
        <v>78</v>
      </c>
      <c r="M74" s="61"/>
      <c r="N74" s="62"/>
      <c r="O74" s="63"/>
      <c r="P74" s="60"/>
    </row>
    <row r="75" spans="2:16">
      <c r="B75" s="55" t="s">
        <v>136</v>
      </c>
      <c r="C75" s="64"/>
      <c r="D75" s="53"/>
      <c r="E75" s="59"/>
      <c r="G75" s="55" t="s">
        <v>47</v>
      </c>
      <c r="H75" s="61"/>
      <c r="I75" s="62"/>
      <c r="J75" s="63"/>
      <c r="K75" s="60"/>
      <c r="L75" s="55" t="s">
        <v>79</v>
      </c>
      <c r="M75" s="61"/>
      <c r="N75" s="62"/>
      <c r="O75" s="63"/>
      <c r="P75" s="60"/>
    </row>
    <row r="77" spans="2:16" ht="25.5">
      <c r="B77" s="53">
        <v>31</v>
      </c>
      <c r="C77" s="57" t="s">
        <v>9</v>
      </c>
      <c r="D77" s="53" t="s">
        <v>9</v>
      </c>
      <c r="E77" s="53" t="s">
        <v>10</v>
      </c>
      <c r="F77" s="56"/>
      <c r="G77" s="53">
        <v>32</v>
      </c>
      <c r="H77" s="57" t="s">
        <v>9</v>
      </c>
      <c r="I77" s="53" t="s">
        <v>9</v>
      </c>
      <c r="J77" s="53" t="s">
        <v>10</v>
      </c>
    </row>
    <row r="78" spans="2:16">
      <c r="B78" s="55" t="s">
        <v>107</v>
      </c>
      <c r="C78" s="64"/>
      <c r="D78" s="53"/>
      <c r="E78" s="59"/>
      <c r="F78" s="60"/>
      <c r="G78" s="55" t="s">
        <v>137</v>
      </c>
      <c r="H78" s="61"/>
      <c r="I78" s="62"/>
      <c r="J78" s="63"/>
    </row>
    <row r="79" spans="2:16">
      <c r="B79" s="55" t="s">
        <v>108</v>
      </c>
      <c r="C79" s="64"/>
      <c r="D79" s="53"/>
      <c r="E79" s="59"/>
      <c r="F79" s="60"/>
      <c r="G79" s="55" t="s">
        <v>138</v>
      </c>
      <c r="H79" s="61"/>
      <c r="I79" s="62"/>
      <c r="J79" s="63"/>
    </row>
    <row r="80" spans="2:16">
      <c r="B80" s="55" t="s">
        <v>109</v>
      </c>
      <c r="C80" s="64"/>
      <c r="D80" s="53"/>
      <c r="E80" s="59"/>
      <c r="F80" s="60"/>
      <c r="G80" s="55" t="s">
        <v>139</v>
      </c>
      <c r="H80" s="61"/>
      <c r="I80" s="62"/>
      <c r="J80" s="63"/>
    </row>
    <row r="81" spans="2:16">
      <c r="B81" s="55" t="s">
        <v>110</v>
      </c>
      <c r="C81" s="64"/>
      <c r="D81" s="53"/>
      <c r="E81" s="59"/>
      <c r="F81" s="60"/>
      <c r="G81" s="55" t="s">
        <v>140</v>
      </c>
      <c r="H81" s="61"/>
      <c r="I81" s="62"/>
      <c r="J81" s="63"/>
    </row>
    <row r="84" spans="2:16">
      <c r="B84" s="66"/>
      <c r="C84" s="67">
        <f>SUM(C78:C81,C72:C75,C66:C69,C60:C63,C54:C57,C48:C51,C42:C45,C36:C39,C30:C33,C24:C27,C18:C21)</f>
        <v>0</v>
      </c>
      <c r="E84" s="67">
        <f>SUM(E78:E81,E72:E75,E66:E69,E60:E63,E54:E57,E48:E51,E42:E45,E36:E39,E30:E33,E24:E27,E18:E21)</f>
        <v>0</v>
      </c>
      <c r="F84" s="68"/>
      <c r="G84" s="68"/>
      <c r="H84" s="67">
        <f>SUM(H78:H81,H72:H75,H66:H69,H60:H63,H54:H57,H48:H51,H42:H45,H36:H39,H30:H33,H24:H27,H18:H21)</f>
        <v>0</v>
      </c>
      <c r="J84" s="67">
        <f>SUM(J78:J81,J72:J75,J66:J69,J60:J63,J54:J57,J48:J51,J42:J45,J36:J39,J30:J33,J24:J27,J18:J21)</f>
        <v>0</v>
      </c>
      <c r="K84" s="68"/>
      <c r="L84" s="68"/>
      <c r="M84" s="67">
        <f>SUM(M78:M81,M72:M75,M66:M69,M60:M63,M54:M57,M48:M51,M42:M45,M36:M39,M30:M33,M24:M27,M18:M21)</f>
        <v>0</v>
      </c>
      <c r="O84" s="67">
        <f>SUM(O78:O81,O72:O75,O66:O69,O60:O63,O54:O57,O48:O51,O42:O45,O36:O39,O30:O33,O24:O27,O18:O21)</f>
        <v>0</v>
      </c>
      <c r="P84" s="68"/>
    </row>
    <row r="85" spans="2:16">
      <c r="B85" s="66"/>
    </row>
    <row r="88" spans="2:16" hidden="1"/>
    <row r="89" spans="2:16" ht="21" hidden="1">
      <c r="B89" s="69"/>
      <c r="C89" s="70" t="s">
        <v>11</v>
      </c>
      <c r="E89" s="70" t="s">
        <v>12</v>
      </c>
      <c r="F89" s="70" t="s">
        <v>13</v>
      </c>
      <c r="G89" s="70" t="s">
        <v>14</v>
      </c>
    </row>
    <row r="90" spans="2:16" ht="21" hidden="1">
      <c r="B90" s="71" t="s">
        <v>9</v>
      </c>
      <c r="C90" s="72">
        <f>C21+H18+M20+C25+H27+M26+C31+H30+M32+C39+H38+M36+C45+H45+M43+C51+H48+M50+C56+H54+M54+C61+H63+M63+C69+H69+M68+C72+H75+M75+C79+H81</f>
        <v>0</v>
      </c>
      <c r="E90" s="72">
        <f>C20+H21+M19+C24+H24+M27+C32+H31+M30+C38+H39+M39+C42+H44+M45+C49+H51+M51+C54+H55+M55+C62+H62+M62+C68+H67+M66+C73+H74+M72+C80+H80</f>
        <v>0</v>
      </c>
      <c r="F90" s="72">
        <f>C18+H19+M21+C26+H26+M25+C30+H33+M31+C37+H36+M38+C43+H43+M42+C48+H49+M48+C57+H57+M57+C60+H61+M60+C67+H66+M67+C74+H73+M74+C78+H78</f>
        <v>0</v>
      </c>
      <c r="G90" s="72">
        <f>C19+H20+M18+C27+H25+M24+C33+H32+M33+C36+H37+M37+C44+H42+M44+C50+H50+M49+C55+H56+M56+C63+H60+M61+C66+H68+M69+C75+H72+M73+C81+H79</f>
        <v>0</v>
      </c>
      <c r="H90" s="52">
        <f>SUM(C90:G90)</f>
        <v>0</v>
      </c>
    </row>
    <row r="91" spans="2:16" ht="21" hidden="1">
      <c r="B91" s="71" t="s">
        <v>10</v>
      </c>
      <c r="C91" s="72">
        <f>E21+J18+O20+E25+J27+O26+E31+J30+O32+E39+J38+O36+E45+J45+O43+E51+J48+O50+E56+J54+O54+E61+J63+O63+E69+J69+O68+E72+J75+O75+E79+J81</f>
        <v>0</v>
      </c>
      <c r="E91" s="72">
        <f>E20+J21+O19+E24+J24+O27+E32+J31+O30+E38+J39+O39+E42+J44+O45+E49+J51+O51+E54+J55+O55+E62+J62+O62+E68+J67+O66+E73+J74+O72+E80+J80</f>
        <v>0</v>
      </c>
      <c r="F91" s="72">
        <f>E18+J19+O21+E26+J26+O25+E30+J33+O31+E37+J36+O38+E43+J43+O42+E48+J49+O48+E57+J57+O57+E60+J61+O60+E67+J66+O67+E74+J73+O74+E78+J78</f>
        <v>0</v>
      </c>
      <c r="G91" s="72">
        <f>E19+J20+O18+E27+J25+O24+E33+J32+O33+E36+J37+O37+E44+J42+O44+E50+J50+O49+E55+J56+O56+E63+J60+O61+E66+J68+O69+E75+J72+O73+E81+J79</f>
        <v>0</v>
      </c>
      <c r="H91" s="52">
        <f>SUM(C91:G91)</f>
        <v>0</v>
      </c>
    </row>
    <row r="92" spans="2:16" ht="21" hidden="1">
      <c r="B92" s="71" t="s">
        <v>15</v>
      </c>
      <c r="C92" s="72">
        <f>C90-C91</f>
        <v>0</v>
      </c>
      <c r="E92" s="72">
        <f>E90-E91</f>
        <v>0</v>
      </c>
      <c r="F92" s="72">
        <f>F90-F91</f>
        <v>0</v>
      </c>
      <c r="G92" s="72">
        <f>G90-G91</f>
        <v>0</v>
      </c>
    </row>
    <row r="93" spans="2:16" hidden="1"/>
  </sheetData>
  <phoneticPr fontId="0" type="noConversion"/>
  <printOptions horizontalCentered="1" verticalCentered="1"/>
  <pageMargins left="0" right="0" top="0" bottom="0" header="0" footer="0"/>
  <pageSetup paperSize="9" scale="61" orientation="portrait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8:FK66"/>
  <sheetViews>
    <sheetView showGridLines="0" topLeftCell="A21" zoomScale="60" workbookViewId="0">
      <selection activeCell="J47" sqref="J47"/>
    </sheetView>
  </sheetViews>
  <sheetFormatPr defaultColWidth="8.85546875" defaultRowHeight="21"/>
  <cols>
    <col min="1" max="1" width="8.7109375" customWidth="1"/>
    <col min="2" max="2" width="8.7109375" style="10" hidden="1" customWidth="1"/>
    <col min="3" max="3" width="9" customWidth="1"/>
    <col min="4" max="4" width="8.7109375" hidden="1" customWidth="1"/>
    <col min="5" max="5" width="9.42578125" customWidth="1"/>
    <col min="6" max="6" width="8.7109375" hidden="1" customWidth="1"/>
    <col min="7" max="7" width="8.7109375" customWidth="1"/>
    <col min="8" max="8" width="8.7109375" hidden="1" customWidth="1"/>
    <col min="9" max="10" width="8.7109375" customWidth="1"/>
    <col min="11" max="11" width="8.7109375" hidden="1" customWidth="1"/>
    <col min="12" max="12" width="8.7109375" customWidth="1"/>
    <col min="13" max="13" width="8.7109375" hidden="1" customWidth="1"/>
    <col min="14" max="14" width="8.7109375" customWidth="1"/>
    <col min="15" max="15" width="8.7109375" hidden="1" customWidth="1"/>
    <col min="16" max="16" width="8.7109375" customWidth="1"/>
    <col min="17" max="17" width="8.7109375" hidden="1" customWidth="1"/>
    <col min="18" max="19" width="8.7109375" customWidth="1"/>
    <col min="20" max="20" width="8.7109375" hidden="1" customWidth="1"/>
    <col min="21" max="21" width="8.7109375" customWidth="1"/>
    <col min="22" max="22" width="8.7109375" hidden="1" customWidth="1"/>
    <col min="23" max="23" width="9.42578125" customWidth="1"/>
    <col min="24" max="24" width="8.7109375" hidden="1" customWidth="1"/>
    <col min="25" max="25" width="8.7109375" customWidth="1"/>
    <col min="26" max="26" width="8.7109375" hidden="1" customWidth="1"/>
    <col min="27" max="27" width="8.7109375" customWidth="1"/>
    <col min="28" max="28" width="8.85546875" customWidth="1"/>
    <col min="29" max="167" width="9.140625" style="5" customWidth="1"/>
  </cols>
  <sheetData>
    <row r="8" spans="2:167" ht="10.5" customHeight="1"/>
    <row r="11" spans="2:167" ht="23.25" customHeight="1">
      <c r="I11" s="11"/>
      <c r="N11" s="13" t="s">
        <v>3</v>
      </c>
      <c r="P11" s="12">
        <f>Instructions!A7</f>
        <v>0</v>
      </c>
    </row>
    <row r="14" spans="2:167" s="2" customFormat="1" ht="20.100000000000001" customHeight="1">
      <c r="B14" s="7"/>
      <c r="C14" s="25" t="s">
        <v>11</v>
      </c>
      <c r="D14" s="25"/>
      <c r="E14" s="25" t="s">
        <v>12</v>
      </c>
      <c r="F14" s="25"/>
      <c r="G14" s="25" t="s">
        <v>13</v>
      </c>
      <c r="H14" s="25"/>
      <c r="I14" s="25" t="s">
        <v>14</v>
      </c>
      <c r="J14" s="26"/>
      <c r="K14" s="26"/>
      <c r="L14" s="25" t="s">
        <v>11</v>
      </c>
      <c r="M14" s="25"/>
      <c r="N14" s="25" t="s">
        <v>12</v>
      </c>
      <c r="O14" s="25"/>
      <c r="P14" s="25" t="s">
        <v>13</v>
      </c>
      <c r="Q14" s="25"/>
      <c r="R14" s="25" t="s">
        <v>14</v>
      </c>
      <c r="S14" s="26"/>
      <c r="T14" s="26"/>
      <c r="U14" s="25" t="s">
        <v>11</v>
      </c>
      <c r="V14" s="25"/>
      <c r="W14" s="25" t="s">
        <v>12</v>
      </c>
      <c r="X14" s="25"/>
      <c r="Y14" s="25" t="s">
        <v>13</v>
      </c>
      <c r="Z14" s="25"/>
      <c r="AA14" s="25" t="s">
        <v>14</v>
      </c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pans="2:167" s="2" customFormat="1" ht="20.100000000000001" customHeight="1">
      <c r="B15" s="7"/>
      <c r="C15" s="27"/>
      <c r="D15" s="27">
        <v>20</v>
      </c>
      <c r="E15" s="27">
        <f>IF(L$52=D15,$E$52,IF(L$52=18,$E$52,IF(L$52=19,$E$52,IF(L$52=20,$E$52,IF(L$52=21,$E$52,D15)))))</f>
        <v>20</v>
      </c>
      <c r="F15" s="27">
        <v>20</v>
      </c>
      <c r="G15" s="27">
        <f>IF(N$52=F15,$E$52,IF(N$52=21,$E$52,F15))</f>
        <v>20</v>
      </c>
      <c r="H15" s="27"/>
      <c r="I15" s="27"/>
      <c r="J15" s="26"/>
      <c r="K15" s="28"/>
      <c r="L15" s="27"/>
      <c r="M15" s="27"/>
      <c r="N15" s="27"/>
      <c r="O15" s="27">
        <v>0</v>
      </c>
      <c r="P15" s="27" t="str">
        <f>IF(N$53=O15,$E$53,O15)</f>
        <v>(B)</v>
      </c>
      <c r="Q15" s="27">
        <v>0</v>
      </c>
      <c r="R15" s="27" t="str">
        <f>IF(P$53=Q15,$E$53,Q15)</f>
        <v>(B)</v>
      </c>
      <c r="S15" s="28"/>
      <c r="T15" s="26">
        <v>21</v>
      </c>
      <c r="U15" s="27">
        <f>IF(J$54=T15,$E$54,IF(J$54=20,$E$54,IF(J$54=19,$E$54,IF(J$54=22,$E$54,T15))))</f>
        <v>21</v>
      </c>
      <c r="V15" s="26">
        <v>18</v>
      </c>
      <c r="W15" s="27">
        <f>IF(L$54=V15,$E$54,IF(L$54=15,$E$54,IF(L$54=16,$E$54,IF(L$54=17,$E$54,IF(L$54=19,$E$54,V15)))))</f>
        <v>18</v>
      </c>
      <c r="X15" s="27">
        <v>20</v>
      </c>
      <c r="Y15" s="27">
        <f>IF(N$54=X15,$E$54,IF(N$54=19,$E$54,IF(N$54=18,$E$54,IF(N$54=17,$E$54,IF(N$54=16,$E$54,X15)))))</f>
        <v>20</v>
      </c>
      <c r="Z15" s="27">
        <v>16</v>
      </c>
      <c r="AA15" s="27">
        <f>IF(P$54=Z15,$E$54,IF(P$54=15,$E$54,IF(P$54=14,$E$54,IF(P$54=13,$E$54,Z15))))</f>
        <v>16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</row>
    <row r="16" spans="2:167" s="2" customFormat="1" ht="20.100000000000001" customHeight="1">
      <c r="B16" s="7">
        <v>20</v>
      </c>
      <c r="C16" s="27">
        <f>IF(J$52=B16,$E$52,IF(J$52=19,$E$52,IF(J$52=18,$E$52,B16)))</f>
        <v>20</v>
      </c>
      <c r="D16" s="27">
        <v>17</v>
      </c>
      <c r="E16" s="27">
        <f>IF(L$52=D16,$E$52,IF(L$52=16,$E$52,IF(L$52=15,$E$52,IF(L$52=14,$E$52,D16))))</f>
        <v>17</v>
      </c>
      <c r="F16" s="27">
        <v>19</v>
      </c>
      <c r="G16" s="27">
        <f>IF(N$52=F16,$E$52,IF(N$52=18,$E$52,IF(N$52=17,$E$52,IF(N$52=16,$E$52,F16))))</f>
        <v>19</v>
      </c>
      <c r="H16" s="27">
        <v>15</v>
      </c>
      <c r="I16" s="27">
        <f>IF(P$52=H16,$E$52,IF(P$52=14,$E$52,IF(P$52=13,$E$52,IF(P$52=12,$E$52,H16))))</f>
        <v>15</v>
      </c>
      <c r="J16" s="26"/>
      <c r="K16" s="28">
        <v>0</v>
      </c>
      <c r="L16" s="27" t="str">
        <f>IF(J$53=K16,$E$53,K16)</f>
        <v>(B)</v>
      </c>
      <c r="M16" s="27">
        <v>0</v>
      </c>
      <c r="N16" s="27" t="str">
        <f>IF(L$53=M16,$E$53,M16)</f>
        <v>(B)</v>
      </c>
      <c r="O16" s="27">
        <v>1</v>
      </c>
      <c r="P16" s="27">
        <f>IF(N$53=O16,$E$53,O16)</f>
        <v>1</v>
      </c>
      <c r="Q16" s="27">
        <v>1</v>
      </c>
      <c r="R16" s="27">
        <f>IF(P$53=Q16,$E$53,Q16)</f>
        <v>1</v>
      </c>
      <c r="S16" s="28"/>
      <c r="T16" s="26">
        <v>15</v>
      </c>
      <c r="U16" s="27">
        <f>IF(J$54=T16,$E$54,IF(J$54=16,$E$54,IF(J$54=17,$E$54,IF(J$54=18,$E$54,T16))))</f>
        <v>15</v>
      </c>
      <c r="V16" s="26">
        <v>10</v>
      </c>
      <c r="W16" s="27">
        <f>IF(L$54=V16,$E$54,IF(L$54=11,$E$54,IF(L$54=12,$E$54,IF(L$54=13,$E$54,IF(L$54=14,$E$54,V16)))))</f>
        <v>10</v>
      </c>
      <c r="X16" s="27">
        <v>12</v>
      </c>
      <c r="Y16" s="27">
        <f>IF(N$54=X16,$E$54,IF(N$54=15,$E$54,IF(N$54=14,$E$54,IF(N$54=13,$E$54,X16))))</f>
        <v>12</v>
      </c>
      <c r="Z16" s="27">
        <v>8</v>
      </c>
      <c r="AA16" s="27">
        <f>IF(P$54=Z16,$E$54,IF(P$54=9,$E$54,IF(P$54=10,$E$54,IF(P$54=11,$E$54,IF(P$54=12,$E$54,Z16)))))</f>
        <v>8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</row>
    <row r="17" spans="2:167" s="2" customFormat="1" ht="20.100000000000001" customHeight="1">
      <c r="B17" s="7">
        <v>16</v>
      </c>
      <c r="C17" s="27">
        <f>IF(J$52=B17,$E$52,IF(J$52=17,$E$52,B17))</f>
        <v>16</v>
      </c>
      <c r="D17" s="27">
        <v>10</v>
      </c>
      <c r="E17" s="27">
        <f>IF(L$52=D17,$E$52,IF(L$52=11,$E$52,IF(L$52=12,$E$52,IF(L$52=13,$E$52,D17))))</f>
        <v>10</v>
      </c>
      <c r="F17" s="27">
        <v>12</v>
      </c>
      <c r="G17" s="27">
        <f>IF(N$52=F17,$E$52,IF(N$52=13,$E$52,IF(N$52=14,$E$52,IF(N$52=15,$E$52,F17))))</f>
        <v>12</v>
      </c>
      <c r="H17" s="27">
        <v>9</v>
      </c>
      <c r="I17" s="27">
        <f>IF(P$52=H17,$E$52,IF(P$52=10,$E$52,IF(P$52=11,$E$52,H17)))</f>
        <v>9</v>
      </c>
      <c r="J17" s="26"/>
      <c r="K17" s="28"/>
      <c r="L17" s="27"/>
      <c r="M17" s="27"/>
      <c r="N17" s="27"/>
      <c r="O17" s="27">
        <v>2</v>
      </c>
      <c r="P17" s="27">
        <f>IF(N$53=O17,$E$53,O17)</f>
        <v>2</v>
      </c>
      <c r="Q17" s="27">
        <v>2</v>
      </c>
      <c r="R17" s="27">
        <f>IF(P$53=Q17,$E$53,Q17)</f>
        <v>2</v>
      </c>
      <c r="S17" s="28"/>
      <c r="T17" s="26">
        <v>14</v>
      </c>
      <c r="U17" s="27">
        <f t="shared" ref="U17:U23" si="0">IF(J$54=T17,$E$54,T17)</f>
        <v>14</v>
      </c>
      <c r="V17" s="26">
        <v>9</v>
      </c>
      <c r="W17" s="27">
        <f t="shared" ref="W17:W27" si="1">IF(L$54=V17,$E$54,V17)</f>
        <v>9</v>
      </c>
      <c r="X17" s="27">
        <v>11</v>
      </c>
      <c r="Y17" s="27">
        <f>IF(N$54=X17,$E$54,X17)</f>
        <v>11</v>
      </c>
      <c r="Z17" s="27">
        <v>7</v>
      </c>
      <c r="AA17" s="27">
        <f>IF(P$54=Z17,$E$54,Z17)</f>
        <v>7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</row>
    <row r="18" spans="2:167" s="2" customFormat="1" ht="20.100000000000001" customHeight="1">
      <c r="B18" s="7">
        <v>15</v>
      </c>
      <c r="C18" s="27">
        <f>IF(J$52=B18,$E$52,B18)</f>
        <v>15</v>
      </c>
      <c r="D18" s="27">
        <v>9</v>
      </c>
      <c r="E18" s="27">
        <f>IF(L$52=D18,$E$52,D18)</f>
        <v>9</v>
      </c>
      <c r="F18" s="27"/>
      <c r="G18" s="27"/>
      <c r="H18" s="27">
        <v>8</v>
      </c>
      <c r="I18" s="27">
        <f>IF(P$52=H18,$E$52,H18)</f>
        <v>8</v>
      </c>
      <c r="J18" s="26"/>
      <c r="K18" s="28">
        <v>1</v>
      </c>
      <c r="L18" s="27">
        <f>IF(J$53=K18,$E$53,K18)</f>
        <v>1</v>
      </c>
      <c r="M18" s="27">
        <v>1</v>
      </c>
      <c r="N18" s="27">
        <f>IF(L$53=M18,$E$53,M18)</f>
        <v>1</v>
      </c>
      <c r="O18" s="27"/>
      <c r="P18" s="27"/>
      <c r="Q18" s="27"/>
      <c r="R18" s="27"/>
      <c r="S18" s="28"/>
      <c r="T18" s="26">
        <v>13</v>
      </c>
      <c r="U18" s="27">
        <f t="shared" si="0"/>
        <v>13</v>
      </c>
      <c r="V18" s="26">
        <v>8</v>
      </c>
      <c r="W18" s="27">
        <f t="shared" si="1"/>
        <v>8</v>
      </c>
      <c r="X18" s="27">
        <v>10</v>
      </c>
      <c r="Y18" s="27">
        <f>IF(N$54=X18,$E$54,X18)</f>
        <v>10</v>
      </c>
      <c r="Z18" s="27">
        <v>6</v>
      </c>
      <c r="AA18" s="27">
        <f>IF(P$54=Z18,$E$54,Z18)</f>
        <v>6</v>
      </c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</row>
    <row r="19" spans="2:167" s="2" customFormat="1" ht="20.100000000000001" customHeight="1">
      <c r="B19" s="7">
        <v>14</v>
      </c>
      <c r="C19" s="27">
        <f>IF(J$52=B19,$E$52,B19)</f>
        <v>14</v>
      </c>
      <c r="D19" s="27">
        <v>8</v>
      </c>
      <c r="E19" s="27">
        <f>IF(L$52=D19,$E$52,D19)</f>
        <v>8</v>
      </c>
      <c r="F19" s="27">
        <v>11</v>
      </c>
      <c r="G19" s="27">
        <f>IF(N$52=F19,$E$52,F19)</f>
        <v>11</v>
      </c>
      <c r="H19" s="27"/>
      <c r="I19" s="27"/>
      <c r="J19" s="26"/>
      <c r="K19" s="28"/>
      <c r="L19" s="27"/>
      <c r="M19" s="27"/>
      <c r="N19" s="27"/>
      <c r="O19" s="27">
        <v>3</v>
      </c>
      <c r="P19" s="27">
        <f>IF(N$53=O19,$E$53,O19)</f>
        <v>3</v>
      </c>
      <c r="Q19" s="27">
        <v>3</v>
      </c>
      <c r="R19" s="27">
        <f>IF(P$53=Q19,$E$53,Q19)</f>
        <v>3</v>
      </c>
      <c r="S19" s="28"/>
      <c r="T19" s="26">
        <v>12</v>
      </c>
      <c r="U19" s="27">
        <f t="shared" si="0"/>
        <v>12</v>
      </c>
      <c r="V19" s="26">
        <v>7</v>
      </c>
      <c r="W19" s="27">
        <f t="shared" si="1"/>
        <v>7</v>
      </c>
      <c r="X19" s="27">
        <v>9</v>
      </c>
      <c r="Y19" s="27">
        <f>IF(N$54=X19,$E$54,X19)</f>
        <v>9</v>
      </c>
      <c r="Z19" s="27">
        <v>5</v>
      </c>
      <c r="AA19" s="27">
        <f>IF(P$54=Z19,$E$54,Z19)</f>
        <v>5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</row>
    <row r="20" spans="2:167" s="2" customFormat="1" ht="19.5" customHeight="1" thickBot="1">
      <c r="B20" s="7">
        <v>12</v>
      </c>
      <c r="C20" s="29">
        <f>IF(J$52=B20,$E$52,IF(J$52=13,$E$52,B20))</f>
        <v>12</v>
      </c>
      <c r="D20" s="29">
        <v>7</v>
      </c>
      <c r="E20" s="29">
        <f>IF(L$52=D20,$E$52,D20)</f>
        <v>7</v>
      </c>
      <c r="F20" s="29">
        <v>10</v>
      </c>
      <c r="G20" s="29">
        <f>IF(N$52=F20,$E$52,F20)</f>
        <v>10</v>
      </c>
      <c r="H20" s="29">
        <v>7</v>
      </c>
      <c r="I20" s="29">
        <f>IF(P$52=H20,$E$52,H20)</f>
        <v>7</v>
      </c>
      <c r="J20" s="26"/>
      <c r="K20" s="28"/>
      <c r="L20" s="29"/>
      <c r="M20" s="29"/>
      <c r="N20" s="29"/>
      <c r="O20" s="29"/>
      <c r="P20" s="29"/>
      <c r="Q20" s="29"/>
      <c r="R20" s="29"/>
      <c r="S20" s="28"/>
      <c r="T20" s="26">
        <v>11</v>
      </c>
      <c r="U20" s="29">
        <f t="shared" si="0"/>
        <v>11</v>
      </c>
      <c r="V20" s="26">
        <v>6</v>
      </c>
      <c r="W20" s="29">
        <f t="shared" si="1"/>
        <v>6</v>
      </c>
      <c r="X20" s="29">
        <v>8</v>
      </c>
      <c r="Y20" s="29">
        <f>IF(N$54=X20,$E$54,IF(N$54=7,$E$54,X20))</f>
        <v>8</v>
      </c>
      <c r="Z20" s="29"/>
      <c r="AA20" s="2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</row>
    <row r="21" spans="2:167" s="2" customFormat="1" ht="20.100000000000001" customHeight="1">
      <c r="B21" s="7">
        <v>10</v>
      </c>
      <c r="C21" s="27">
        <f>IF(J$52=B21,$E$52,IF(J$52=11,$E$52,B21))</f>
        <v>10</v>
      </c>
      <c r="D21" s="30" t="s">
        <v>141</v>
      </c>
      <c r="E21" s="30"/>
      <c r="F21" s="30">
        <v>9</v>
      </c>
      <c r="G21" s="30">
        <f>IF(N$52=F21,$E$52,F21)</f>
        <v>9</v>
      </c>
      <c r="H21" s="30">
        <v>6</v>
      </c>
      <c r="I21" s="30">
        <f>IF(P$52=H21,$E$52,H21)</f>
        <v>6</v>
      </c>
      <c r="J21" s="26"/>
      <c r="K21" s="28">
        <v>2</v>
      </c>
      <c r="L21" s="30">
        <f>IF(J$53=K21,$E$53,K21)</f>
        <v>2</v>
      </c>
      <c r="M21" s="30"/>
      <c r="N21" s="30"/>
      <c r="O21" s="30"/>
      <c r="P21" s="30"/>
      <c r="Q21" s="30"/>
      <c r="R21" s="30"/>
      <c r="S21" s="28"/>
      <c r="T21" s="26">
        <v>10</v>
      </c>
      <c r="U21" s="30">
        <f t="shared" si="0"/>
        <v>10</v>
      </c>
      <c r="V21" s="30">
        <v>5</v>
      </c>
      <c r="W21" s="30">
        <f t="shared" si="1"/>
        <v>5</v>
      </c>
      <c r="X21" s="30">
        <v>5</v>
      </c>
      <c r="Y21" s="30">
        <f>IF(N$54=X21,$E$54,IF(N$54=6,$E$54,X21))</f>
        <v>5</v>
      </c>
      <c r="Z21" s="30">
        <v>4</v>
      </c>
      <c r="AA21" s="30">
        <f t="shared" ref="AA21:AA27" si="2">IF(P$54=Z21,$E$54,Z21)</f>
        <v>4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</row>
    <row r="22" spans="2:167" s="2" customFormat="1" ht="20.100000000000001" customHeight="1">
      <c r="B22" s="7">
        <v>9</v>
      </c>
      <c r="C22" s="27">
        <f>IF(J$52=B22,$E$52,B22)</f>
        <v>9</v>
      </c>
      <c r="D22" s="27"/>
      <c r="E22" s="27"/>
      <c r="F22" s="27">
        <v>8</v>
      </c>
      <c r="G22" s="27">
        <f>IF(N$52=F22,$E$52,F22)</f>
        <v>8</v>
      </c>
      <c r="H22" s="27"/>
      <c r="I22" s="27"/>
      <c r="J22" s="26"/>
      <c r="K22" s="28"/>
      <c r="L22" s="27"/>
      <c r="M22" s="27">
        <v>2</v>
      </c>
      <c r="N22" s="27">
        <f>IF(L$53=M22,$E$53,M22)</f>
        <v>2</v>
      </c>
      <c r="O22" s="27"/>
      <c r="P22" s="27"/>
      <c r="Q22" s="27"/>
      <c r="R22" s="27"/>
      <c r="S22" s="28"/>
      <c r="T22" s="26">
        <v>9</v>
      </c>
      <c r="U22" s="27">
        <f t="shared" si="0"/>
        <v>9</v>
      </c>
      <c r="V22" s="27">
        <v>4</v>
      </c>
      <c r="W22" s="27">
        <f t="shared" si="1"/>
        <v>4</v>
      </c>
      <c r="X22" s="27">
        <v>4</v>
      </c>
      <c r="Y22" s="27">
        <f>IF(N$54=X22,$E$54,X22)</f>
        <v>4</v>
      </c>
      <c r="Z22" s="27">
        <v>3</v>
      </c>
      <c r="AA22" s="27">
        <f t="shared" si="2"/>
        <v>3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</row>
    <row r="23" spans="2:167" s="2" customFormat="1" ht="20.100000000000001" customHeight="1">
      <c r="B23" s="7"/>
      <c r="C23" s="31"/>
      <c r="D23" s="27">
        <v>6</v>
      </c>
      <c r="E23" s="27">
        <f>IF(L$52=D23,$E$52,D23)</f>
        <v>6</v>
      </c>
      <c r="F23" s="27">
        <v>7</v>
      </c>
      <c r="G23" s="27">
        <f>IF(N$52=F23,$E$52,F23)</f>
        <v>7</v>
      </c>
      <c r="H23" s="27">
        <v>5</v>
      </c>
      <c r="I23" s="27">
        <f>IF(P$52=H23,$E$52,H23)</f>
        <v>5</v>
      </c>
      <c r="J23" s="26"/>
      <c r="K23" s="28"/>
      <c r="L23" s="31"/>
      <c r="M23" s="27"/>
      <c r="N23" s="27"/>
      <c r="O23" s="27"/>
      <c r="P23" s="27"/>
      <c r="Q23" s="27">
        <v>4</v>
      </c>
      <c r="R23" s="27">
        <f>IF(P$53=Q23,$E$53,Q23)</f>
        <v>4</v>
      </c>
      <c r="S23" s="28"/>
      <c r="T23" s="26">
        <v>8</v>
      </c>
      <c r="U23" s="31">
        <f t="shared" si="0"/>
        <v>8</v>
      </c>
      <c r="V23" s="27">
        <v>3</v>
      </c>
      <c r="W23" s="27">
        <f t="shared" si="1"/>
        <v>3</v>
      </c>
      <c r="X23" s="27">
        <v>3</v>
      </c>
      <c r="Y23" s="27">
        <f>IF(N$54=X23,$E$54,X23)</f>
        <v>3</v>
      </c>
      <c r="Z23" s="27">
        <v>2</v>
      </c>
      <c r="AA23" s="27">
        <f t="shared" si="2"/>
        <v>2</v>
      </c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</row>
    <row r="24" spans="2:167" s="2" customFormat="1" ht="20.100000000000001" customHeight="1" thickBot="1">
      <c r="B24" s="7" t="s">
        <v>141</v>
      </c>
      <c r="C24" s="32" t="str">
        <f>IF(J$52=B24,$E$52,B24)</f>
        <v xml:space="preserve"> </v>
      </c>
      <c r="D24" s="29"/>
      <c r="E24" s="29"/>
      <c r="F24" s="29"/>
      <c r="G24" s="29"/>
      <c r="H24" s="29"/>
      <c r="I24" s="29"/>
      <c r="J24" s="26"/>
      <c r="K24" s="28"/>
      <c r="L24" s="32"/>
      <c r="M24" s="29"/>
      <c r="N24" s="29"/>
      <c r="O24" s="29">
        <v>4</v>
      </c>
      <c r="P24" s="29">
        <f>IF(N$53=O24,$E$53,O24)</f>
        <v>4</v>
      </c>
      <c r="Q24" s="29"/>
      <c r="R24" s="29"/>
      <c r="S24" s="28"/>
      <c r="T24" s="26" t="s">
        <v>141</v>
      </c>
      <c r="U24" s="32"/>
      <c r="V24" s="29" t="s">
        <v>141</v>
      </c>
      <c r="W24" s="29" t="str">
        <f t="shared" si="1"/>
        <v xml:space="preserve"> </v>
      </c>
      <c r="X24" s="29"/>
      <c r="Y24" s="29"/>
      <c r="Z24" s="29">
        <v>1</v>
      </c>
      <c r="AA24" s="29">
        <f t="shared" si="2"/>
        <v>1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</row>
    <row r="25" spans="2:167" s="2" customFormat="1" ht="20.100000000000001" customHeight="1">
      <c r="B25" s="7">
        <v>8</v>
      </c>
      <c r="C25" s="33">
        <f>IF(J$52=B25,$E$52,B25)</f>
        <v>8</v>
      </c>
      <c r="D25" s="30">
        <v>5</v>
      </c>
      <c r="E25" s="30">
        <f>IF(L$52=D25,$E$52,D25)</f>
        <v>5</v>
      </c>
      <c r="F25" s="30"/>
      <c r="G25" s="30"/>
      <c r="H25" s="30"/>
      <c r="I25" s="30"/>
      <c r="J25" s="26"/>
      <c r="K25" s="28">
        <v>3</v>
      </c>
      <c r="L25" s="33">
        <f>IF(J$53=K25,$E$53,K25)</f>
        <v>3</v>
      </c>
      <c r="M25" s="30"/>
      <c r="N25" s="30"/>
      <c r="O25" s="30"/>
      <c r="P25" s="30"/>
      <c r="Q25" s="30"/>
      <c r="R25" s="30"/>
      <c r="S25" s="28"/>
      <c r="T25" s="26">
        <v>7</v>
      </c>
      <c r="U25" s="33">
        <f>IF(J$54=T25,$E$54,T25)</f>
        <v>7</v>
      </c>
      <c r="V25" s="30">
        <v>2</v>
      </c>
      <c r="W25" s="30">
        <f t="shared" si="1"/>
        <v>2</v>
      </c>
      <c r="X25" s="30">
        <v>2</v>
      </c>
      <c r="Y25" s="27">
        <f>IF(N$54=X25,$E$54,IF(N$54=1,$E$54,X25))</f>
        <v>2</v>
      </c>
      <c r="Z25" s="30">
        <v>0</v>
      </c>
      <c r="AA25" s="30" t="str">
        <f t="shared" si="2"/>
        <v>(D)</v>
      </c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</row>
    <row r="26" spans="2:167" s="2" customFormat="1" ht="20.100000000000001" customHeight="1">
      <c r="B26" s="7"/>
      <c r="C26" s="34"/>
      <c r="D26" s="27"/>
      <c r="E26" s="27"/>
      <c r="F26" s="27">
        <v>6</v>
      </c>
      <c r="G26" s="27">
        <f>IF(N$52=F26,$E$52,F26)</f>
        <v>6</v>
      </c>
      <c r="H26" s="27"/>
      <c r="I26" s="27"/>
      <c r="J26" s="26"/>
      <c r="K26" s="28">
        <v>4</v>
      </c>
      <c r="L26" s="34">
        <f>IF(J$53=K26,$E$53,K26)</f>
        <v>4</v>
      </c>
      <c r="M26" s="27">
        <v>3</v>
      </c>
      <c r="N26" s="27">
        <f>IF(L$53=M26,$E$53,M26)</f>
        <v>3</v>
      </c>
      <c r="O26" s="27">
        <v>5</v>
      </c>
      <c r="P26" s="27">
        <f>IF(N$53=O26,$E$53,O26)</f>
        <v>5</v>
      </c>
      <c r="Q26" s="27">
        <v>5</v>
      </c>
      <c r="R26" s="27">
        <f>IF(P$53=Q26,$E$53,Q26)</f>
        <v>5</v>
      </c>
      <c r="S26" s="28"/>
      <c r="T26" s="26">
        <v>5</v>
      </c>
      <c r="U26" s="27">
        <f>IF(J$54=T26,$E$54,IF(J$54=6,$E$54,IF(J$54=4,$E$54,T26)))</f>
        <v>5</v>
      </c>
      <c r="V26" s="27">
        <v>1</v>
      </c>
      <c r="W26" s="27">
        <f t="shared" si="1"/>
        <v>1</v>
      </c>
      <c r="X26" s="27">
        <v>0</v>
      </c>
      <c r="Y26" s="27" t="str">
        <f>IF(N$54=X26,$E$54,X26)</f>
        <v>(D)</v>
      </c>
      <c r="Z26" s="27">
        <v>-1</v>
      </c>
      <c r="AA26" s="27">
        <f t="shared" si="2"/>
        <v>-1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</row>
    <row r="27" spans="2:167" s="2" customFormat="1" ht="20.100000000000001" customHeight="1">
      <c r="B27" s="7">
        <v>7</v>
      </c>
      <c r="C27" s="34">
        <f>IF(J$52=B27,$E$52,B27)</f>
        <v>7</v>
      </c>
      <c r="D27" s="27"/>
      <c r="E27" s="27"/>
      <c r="F27" s="27">
        <v>5</v>
      </c>
      <c r="G27" s="27">
        <f>IF(N$52=F27,$E$52,F27)</f>
        <v>5</v>
      </c>
      <c r="H27" s="27">
        <v>4</v>
      </c>
      <c r="I27" s="27">
        <f>IF(P$52=H27,$E$52,H27)</f>
        <v>4</v>
      </c>
      <c r="J27" s="26"/>
      <c r="K27" s="28"/>
      <c r="L27" s="34"/>
      <c r="M27" s="27"/>
      <c r="N27" s="27"/>
      <c r="O27" s="27"/>
      <c r="P27" s="27"/>
      <c r="Q27" s="27"/>
      <c r="R27" s="27"/>
      <c r="S27" s="28"/>
      <c r="T27" s="26">
        <v>3</v>
      </c>
      <c r="U27" s="27">
        <f>IF(J$54=T27,$E$54,IF(J$54=1,$E$54,T27))</f>
        <v>3</v>
      </c>
      <c r="V27" s="27">
        <v>0</v>
      </c>
      <c r="W27" s="27" t="str">
        <f t="shared" si="1"/>
        <v>(D)</v>
      </c>
      <c r="X27" s="27">
        <v>-1</v>
      </c>
      <c r="Y27" s="27">
        <f>IF(N$54=X27,$E$54,X27)</f>
        <v>-1</v>
      </c>
      <c r="Z27" s="27">
        <v>-2</v>
      </c>
      <c r="AA27" s="27">
        <f t="shared" si="2"/>
        <v>-2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</row>
    <row r="28" spans="2:167" s="2" customFormat="1" ht="20.100000000000001" customHeight="1" thickBot="1">
      <c r="B28" s="7"/>
      <c r="C28" s="35"/>
      <c r="D28" s="36"/>
      <c r="E28" s="36"/>
      <c r="F28" s="36"/>
      <c r="G28" s="36"/>
      <c r="H28" s="36"/>
      <c r="I28" s="36"/>
      <c r="J28" s="26"/>
      <c r="K28" s="28"/>
      <c r="L28" s="35"/>
      <c r="M28" s="36"/>
      <c r="N28" s="36"/>
      <c r="O28" s="36"/>
      <c r="P28" s="36"/>
      <c r="Q28" s="36">
        <v>6</v>
      </c>
      <c r="R28" s="36">
        <f>IF(P$53=Q28,$E$53,Q28)</f>
        <v>6</v>
      </c>
      <c r="S28" s="28"/>
      <c r="T28" s="26">
        <v>2</v>
      </c>
      <c r="U28" s="27">
        <f>IF(J$54=T28,$E$54,T28)</f>
        <v>2</v>
      </c>
      <c r="V28" s="36"/>
      <c r="W28" s="36"/>
      <c r="X28" s="36"/>
      <c r="Y28" s="36"/>
      <c r="Z28" s="36"/>
      <c r="AA28" s="36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</row>
    <row r="29" spans="2:167" s="2" customFormat="1" ht="20.100000000000001" customHeight="1" thickTop="1">
      <c r="B29" s="7">
        <v>6</v>
      </c>
      <c r="C29" s="37">
        <f>IF(J$52=B29,$E$52,B29)</f>
        <v>6</v>
      </c>
      <c r="D29" s="38">
        <v>4</v>
      </c>
      <c r="E29" s="38">
        <f>IF(L$52=D29,$E$52,D29)</f>
        <v>4</v>
      </c>
      <c r="F29" s="38"/>
      <c r="G29" s="38"/>
      <c r="H29" s="38"/>
      <c r="I29" s="38"/>
      <c r="J29" s="26"/>
      <c r="K29" s="28">
        <v>5</v>
      </c>
      <c r="L29" s="37">
        <f t="shared" ref="L29:L39" si="3">IF(J$53=K29,$E$53,K29)</f>
        <v>5</v>
      </c>
      <c r="M29" s="38">
        <v>4</v>
      </c>
      <c r="N29" s="38">
        <f>IF(L$53=M29,$E$53,M29)</f>
        <v>4</v>
      </c>
      <c r="O29" s="38">
        <v>6</v>
      </c>
      <c r="P29" s="38">
        <f>IF(N$53=O29,$E$53,O29)</f>
        <v>6</v>
      </c>
      <c r="Q29" s="38"/>
      <c r="R29" s="38"/>
      <c r="S29" s="28"/>
      <c r="T29" s="26">
        <v>0</v>
      </c>
      <c r="U29" s="37" t="str">
        <f>IF(J$54=T29,$E$54,T29)</f>
        <v>(D)</v>
      </c>
      <c r="V29" s="38">
        <v>-1</v>
      </c>
      <c r="W29" s="38">
        <f>IF(L$54=V29,$E$54,V29)</f>
        <v>-1</v>
      </c>
      <c r="X29" s="38">
        <v>-2</v>
      </c>
      <c r="Y29" s="38">
        <f>IF(N$54=X29,$E$54,X29)</f>
        <v>-2</v>
      </c>
      <c r="Z29" s="38">
        <v>-3</v>
      </c>
      <c r="AA29" s="38">
        <f>IF(P$54=Z29,$E$54,Z29)</f>
        <v>-3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</row>
    <row r="30" spans="2:167" s="2" customFormat="1" ht="20.100000000000001" customHeight="1">
      <c r="B30" s="7"/>
      <c r="C30" s="34"/>
      <c r="D30" s="27"/>
      <c r="E30" s="27"/>
      <c r="F30" s="27">
        <v>4</v>
      </c>
      <c r="G30" s="27">
        <f>IF(N$52=F30,$E$52,F30)</f>
        <v>4</v>
      </c>
      <c r="H30" s="27">
        <v>3</v>
      </c>
      <c r="I30" s="27">
        <f>IF(P$52=H30,$E$52,H30)</f>
        <v>3</v>
      </c>
      <c r="J30" s="26"/>
      <c r="K30" s="28">
        <v>6</v>
      </c>
      <c r="L30" s="34">
        <f t="shared" si="3"/>
        <v>6</v>
      </c>
      <c r="M30" s="27">
        <v>5</v>
      </c>
      <c r="N30" s="27">
        <f>IF(L$53=M30,$E$53,M30)</f>
        <v>5</v>
      </c>
      <c r="O30" s="27">
        <v>7</v>
      </c>
      <c r="P30" s="27">
        <f>IF(N$53=O30,$E$53,O30)</f>
        <v>7</v>
      </c>
      <c r="Q30" s="27">
        <v>7</v>
      </c>
      <c r="R30" s="27">
        <f>IF(P$53=Q30,$E$53,Q30)</f>
        <v>7</v>
      </c>
      <c r="S30" s="28"/>
      <c r="T30" s="26">
        <v>-2</v>
      </c>
      <c r="U30" s="34">
        <f>IF(J$54=T30,$E$54,IF(J$54=-1,$E$54,T30))</f>
        <v>-2</v>
      </c>
      <c r="V30" s="27">
        <v>-2</v>
      </c>
      <c r="W30" s="27">
        <f>IF(L$54=V30,$E$54,V30)</f>
        <v>-2</v>
      </c>
      <c r="X30" s="27">
        <v>-3</v>
      </c>
      <c r="Y30" s="27">
        <f>IF(N$54=X30,$E$54,X30)</f>
        <v>-3</v>
      </c>
      <c r="Z30" s="27">
        <v>-4</v>
      </c>
      <c r="AA30" s="27">
        <f>IF(P$54=Z30,$E$54,Z30)</f>
        <v>-4</v>
      </c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</row>
    <row r="31" spans="2:167" s="2" customFormat="1" ht="20.100000000000001" customHeight="1">
      <c r="B31" s="7">
        <v>5</v>
      </c>
      <c r="C31" s="34">
        <f>IF(J$52=B31,$E$52,B31)</f>
        <v>5</v>
      </c>
      <c r="D31" s="27">
        <v>3</v>
      </c>
      <c r="E31" s="27">
        <f>IF(L$52=D31,$E$52,D31)</f>
        <v>3</v>
      </c>
      <c r="F31" s="27">
        <v>3</v>
      </c>
      <c r="G31" s="27">
        <f>IF(N$52=F31,$E$52,F31)</f>
        <v>3</v>
      </c>
      <c r="H31" s="27"/>
      <c r="I31" s="27"/>
      <c r="J31" s="26"/>
      <c r="K31" s="28">
        <v>7</v>
      </c>
      <c r="L31" s="34">
        <f t="shared" si="3"/>
        <v>7</v>
      </c>
      <c r="M31" s="27"/>
      <c r="N31" s="27"/>
      <c r="O31" s="27"/>
      <c r="P31" s="27"/>
      <c r="Q31" s="27"/>
      <c r="R31" s="27"/>
      <c r="S31" s="28"/>
      <c r="T31" s="26">
        <v>-3</v>
      </c>
      <c r="U31" s="34">
        <f>IF(J$54=T31,$E$54,T31)</f>
        <v>-3</v>
      </c>
      <c r="V31" s="27">
        <v>-3</v>
      </c>
      <c r="W31" s="27">
        <f>IF(L$54=V31,$E$54,V31)</f>
        <v>-3</v>
      </c>
      <c r="X31" s="27">
        <v>-4</v>
      </c>
      <c r="Y31" s="27">
        <f>IF(N$54=X31,$E$54,X31)</f>
        <v>-4</v>
      </c>
      <c r="Z31" s="27">
        <v>-5</v>
      </c>
      <c r="AA31" s="27">
        <f>IF(P$54=Z31,$E$54,Z31)</f>
        <v>-5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</row>
    <row r="32" spans="2:167" s="2" customFormat="1" ht="20.100000000000001" customHeight="1" thickBot="1">
      <c r="B32" s="7"/>
      <c r="C32" s="32"/>
      <c r="D32" s="29"/>
      <c r="E32" s="29"/>
      <c r="F32" s="29"/>
      <c r="G32" s="29"/>
      <c r="H32" s="29"/>
      <c r="I32" s="29"/>
      <c r="J32" s="26"/>
      <c r="K32" s="28">
        <v>8</v>
      </c>
      <c r="L32" s="32">
        <f t="shared" si="3"/>
        <v>8</v>
      </c>
      <c r="M32" s="29"/>
      <c r="N32" s="29"/>
      <c r="O32" s="29"/>
      <c r="P32" s="29"/>
      <c r="Q32" s="29">
        <v>8</v>
      </c>
      <c r="R32" s="29">
        <f>IF(P$53=Q32,$E$53,Q32)</f>
        <v>8</v>
      </c>
      <c r="S32" s="28"/>
      <c r="T32" s="26"/>
      <c r="U32" s="32"/>
      <c r="V32" s="29"/>
      <c r="W32" s="29"/>
      <c r="X32" s="29"/>
      <c r="Y32" s="29"/>
      <c r="Z32" s="29"/>
      <c r="AA32" s="2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</row>
    <row r="33" spans="2:167" s="2" customFormat="1" ht="20.100000000000001" customHeight="1">
      <c r="B33" s="7">
        <v>4</v>
      </c>
      <c r="C33" s="33">
        <f>IF(J$52=B33,$E$52,B33)</f>
        <v>4</v>
      </c>
      <c r="D33" s="30"/>
      <c r="E33" s="30"/>
      <c r="F33" s="30"/>
      <c r="G33" s="30"/>
      <c r="H33" s="30"/>
      <c r="I33" s="30"/>
      <c r="J33" s="26"/>
      <c r="K33" s="28">
        <v>9</v>
      </c>
      <c r="L33" s="33">
        <f t="shared" si="3"/>
        <v>9</v>
      </c>
      <c r="M33" s="30">
        <v>6</v>
      </c>
      <c r="N33" s="30">
        <f>IF(L$53=M33,$E$53,M33)</f>
        <v>6</v>
      </c>
      <c r="O33" s="30">
        <v>8</v>
      </c>
      <c r="P33" s="30">
        <f>IF(N$53=O33,$E$53,O33)</f>
        <v>8</v>
      </c>
      <c r="Q33" s="30"/>
      <c r="R33" s="30"/>
      <c r="S33" s="28"/>
      <c r="T33" s="26">
        <v>-4</v>
      </c>
      <c r="U33" s="33">
        <f>IF(J$54=T33,$E$54,T33)</f>
        <v>-4</v>
      </c>
      <c r="V33" s="30">
        <v>-4</v>
      </c>
      <c r="W33" s="30">
        <f>IF(L$54=V33,$E$54,V33)</f>
        <v>-4</v>
      </c>
      <c r="X33" s="30">
        <v>-5</v>
      </c>
      <c r="Y33" s="30">
        <f>IF(N$54=X33,$E$54,X33)</f>
        <v>-5</v>
      </c>
      <c r="Z33" s="30">
        <v>-6</v>
      </c>
      <c r="AA33" s="30">
        <f>IF(P$54=Z33,$E$54,IF(P$54=19,$E$54,Z33))</f>
        <v>-6</v>
      </c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</row>
    <row r="34" spans="2:167" s="2" customFormat="1" ht="20.100000000000001" customHeight="1">
      <c r="B34" s="7">
        <v>3</v>
      </c>
      <c r="C34" s="34">
        <f>IF(J$52=B34,$E$52,B34)</f>
        <v>3</v>
      </c>
      <c r="D34" s="27"/>
      <c r="E34" s="27"/>
      <c r="F34" s="27">
        <v>2</v>
      </c>
      <c r="G34" s="27">
        <f>IF(N$52=F34,$E$52,F34)</f>
        <v>2</v>
      </c>
      <c r="H34" s="27">
        <v>2</v>
      </c>
      <c r="I34" s="27">
        <f>IF(P$52=H34,$E$52,H34)</f>
        <v>2</v>
      </c>
      <c r="J34" s="26"/>
      <c r="K34" s="28">
        <v>10</v>
      </c>
      <c r="L34" s="34">
        <f t="shared" si="3"/>
        <v>10</v>
      </c>
      <c r="M34" s="27"/>
      <c r="N34" s="27"/>
      <c r="O34" s="27"/>
      <c r="P34" s="27"/>
      <c r="Q34" s="27">
        <v>9</v>
      </c>
      <c r="R34" s="27">
        <f>IF(P$53=Q34,$E$53,Q34)</f>
        <v>9</v>
      </c>
      <c r="S34" s="28"/>
      <c r="T34" s="26">
        <v>-6</v>
      </c>
      <c r="U34" s="34">
        <f>IF(J$54=T34,$E$54,IF(J$54=-5,$E$54,T34))</f>
        <v>-6</v>
      </c>
      <c r="V34" s="27">
        <v>-5</v>
      </c>
      <c r="W34" s="27">
        <f>IF(L$54=V34,$E$54,V34)</f>
        <v>-5</v>
      </c>
      <c r="X34" s="27">
        <v>-6</v>
      </c>
      <c r="Y34" s="27">
        <f>IF(N$54=X34,$E$54,X34)</f>
        <v>-6</v>
      </c>
      <c r="Z34" s="27">
        <v>-7</v>
      </c>
      <c r="AA34" s="27">
        <f>IF(P$54=Z34,$E$54,IF(P$54=19,$E$54,Z34))</f>
        <v>-7</v>
      </c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</row>
    <row r="35" spans="2:167" s="2" customFormat="1" ht="20.100000000000001" customHeight="1">
      <c r="B35" s="7">
        <v>2</v>
      </c>
      <c r="C35" s="34">
        <f>IF(J$52=B35,$E$52,B35)</f>
        <v>2</v>
      </c>
      <c r="D35" s="27">
        <v>2</v>
      </c>
      <c r="E35" s="27">
        <f>IF(L$52=D35,$E$52,D35)</f>
        <v>2</v>
      </c>
      <c r="F35" s="27">
        <v>1</v>
      </c>
      <c r="G35" s="27">
        <f>IF(N$52=F35,$E$52,F35)</f>
        <v>1</v>
      </c>
      <c r="H35" s="27">
        <v>1</v>
      </c>
      <c r="I35" s="27">
        <f>IF(P$52=H35,$E$52,H35)</f>
        <v>1</v>
      </c>
      <c r="J35" s="26"/>
      <c r="K35" s="28">
        <v>11</v>
      </c>
      <c r="L35" s="34">
        <f t="shared" si="3"/>
        <v>11</v>
      </c>
      <c r="M35" s="27"/>
      <c r="N35" s="27"/>
      <c r="O35" s="27">
        <v>9</v>
      </c>
      <c r="P35" s="27">
        <f>IF(N$53=O35,$E$53,O35)</f>
        <v>9</v>
      </c>
      <c r="Q35" s="27">
        <v>10</v>
      </c>
      <c r="R35" s="27">
        <f>IF(P$53=Q35,$E$53,Q35)</f>
        <v>10</v>
      </c>
      <c r="S35" s="28"/>
      <c r="T35" s="26">
        <v>-7</v>
      </c>
      <c r="U35" s="34">
        <f>IF(J$54=T35,$E$54,T35)</f>
        <v>-7</v>
      </c>
      <c r="V35" s="27">
        <v>-7</v>
      </c>
      <c r="W35" s="27">
        <f>IF(L$54=V35,$E$54,IF(L$54=-6,$E$54,V35))</f>
        <v>-7</v>
      </c>
      <c r="X35" s="27">
        <v>-7</v>
      </c>
      <c r="Y35" s="27">
        <f>IF(N$54=X35,$E$54,X35)</f>
        <v>-7</v>
      </c>
      <c r="Z35" s="27">
        <v>-8</v>
      </c>
      <c r="AA35" s="27">
        <f>IF(P$54=Z35,$E$54,IF(P$54=19,$E$54,Z35))</f>
        <v>-8</v>
      </c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pans="2:167" s="2" customFormat="1" ht="20.100000000000001" customHeight="1" thickBot="1">
      <c r="B36" s="7"/>
      <c r="C36" s="32"/>
      <c r="D36" s="29"/>
      <c r="E36" s="29"/>
      <c r="F36" s="29"/>
      <c r="G36" s="29"/>
      <c r="H36" s="29"/>
      <c r="I36" s="29"/>
      <c r="J36" s="26"/>
      <c r="K36" s="28">
        <v>12</v>
      </c>
      <c r="L36" s="32">
        <f t="shared" si="3"/>
        <v>12</v>
      </c>
      <c r="M36" s="29">
        <v>7</v>
      </c>
      <c r="N36" s="29">
        <f>IF(L$53=M36,$E$53,M36)</f>
        <v>7</v>
      </c>
      <c r="O36" s="29">
        <v>10</v>
      </c>
      <c r="P36" s="29">
        <f>IF(N$53=O36,$E$53,O36)</f>
        <v>10</v>
      </c>
      <c r="Q36" s="29">
        <v>11</v>
      </c>
      <c r="R36" s="29">
        <f>IF(P$53=Q36,$E$53,Q36)</f>
        <v>11</v>
      </c>
      <c r="S36" s="28"/>
      <c r="T36" s="26"/>
      <c r="U36" s="32"/>
      <c r="V36" s="29"/>
      <c r="W36" s="29"/>
      <c r="X36" s="29"/>
      <c r="Y36" s="29"/>
      <c r="Z36" s="29"/>
      <c r="AA36" s="2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</row>
    <row r="37" spans="2:167" s="2" customFormat="1" ht="20.100000000000001" customHeight="1">
      <c r="B37" s="7"/>
      <c r="C37" s="33"/>
      <c r="D37" s="30"/>
      <c r="E37" s="30"/>
      <c r="F37" s="30">
        <v>0</v>
      </c>
      <c r="G37" s="30" t="str">
        <f>IF(N$52=F37,$E$52,F37)</f>
        <v>(A)</v>
      </c>
      <c r="H37" s="30"/>
      <c r="I37" s="30"/>
      <c r="J37" s="26"/>
      <c r="K37" s="28">
        <v>13</v>
      </c>
      <c r="L37" s="33">
        <f t="shared" si="3"/>
        <v>13</v>
      </c>
      <c r="M37" s="30">
        <v>8</v>
      </c>
      <c r="N37" s="30">
        <f>IF(L$53=M37,$E$53,M37)</f>
        <v>8</v>
      </c>
      <c r="O37" s="30">
        <v>11</v>
      </c>
      <c r="P37" s="30">
        <f>IF(N$53=O37,$E$53,O37)</f>
        <v>11</v>
      </c>
      <c r="Q37" s="30"/>
      <c r="R37" s="30"/>
      <c r="S37" s="28"/>
      <c r="T37" s="26">
        <v>-8</v>
      </c>
      <c r="U37" s="34">
        <f>IF(J$54=T37,$E$54,IF(J$54=-9,$E$54,T37))</f>
        <v>-8</v>
      </c>
      <c r="V37" s="30"/>
      <c r="W37" s="30"/>
      <c r="X37" s="30">
        <v>-8</v>
      </c>
      <c r="Y37" s="30">
        <f>IF(N$54=X37,$E$54,X37)</f>
        <v>-8</v>
      </c>
      <c r="Z37" s="30">
        <v>-9</v>
      </c>
      <c r="AA37" s="30">
        <f>IF(P$54=Z37,$E$54,Z37)</f>
        <v>-9</v>
      </c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</row>
    <row r="38" spans="2:167" s="2" customFormat="1" ht="20.100000000000001" customHeight="1">
      <c r="B38" s="7"/>
      <c r="C38" s="34"/>
      <c r="D38" s="27">
        <v>1</v>
      </c>
      <c r="E38" s="27">
        <f>IF(L$52=D38,$E$52,D38)</f>
        <v>1</v>
      </c>
      <c r="F38" s="27"/>
      <c r="G38" s="27"/>
      <c r="H38" s="27"/>
      <c r="I38" s="27"/>
      <c r="J38" s="26"/>
      <c r="K38" s="28">
        <v>14</v>
      </c>
      <c r="L38" s="34">
        <f t="shared" si="3"/>
        <v>14</v>
      </c>
      <c r="M38" s="27">
        <v>9</v>
      </c>
      <c r="N38" s="27">
        <f>IF(L$53=M38,$E$53,M38)</f>
        <v>9</v>
      </c>
      <c r="O38" s="27">
        <v>12</v>
      </c>
      <c r="P38" s="27">
        <f>IF(N$53=O38,$E$53,O38)</f>
        <v>12</v>
      </c>
      <c r="Q38" s="27">
        <v>12</v>
      </c>
      <c r="R38" s="27">
        <f>IF(P$53=Q38,$E$53,Q38)</f>
        <v>12</v>
      </c>
      <c r="S38" s="28"/>
      <c r="T38" s="26">
        <v>-10</v>
      </c>
      <c r="U38" s="34">
        <f>IF(J$54=T38,$E$54,T38)</f>
        <v>-10</v>
      </c>
      <c r="V38" s="27">
        <v>-8</v>
      </c>
      <c r="W38" s="27">
        <f>IF(L$54=V38,$E$54,IF(L$54=-9,$E$54,V38))</f>
        <v>-8</v>
      </c>
      <c r="X38" s="27">
        <v>-9</v>
      </c>
      <c r="Y38" s="27">
        <f>IF(N$54=X38,$E$54,X38)</f>
        <v>-9</v>
      </c>
      <c r="Z38" s="27">
        <v>-11</v>
      </c>
      <c r="AA38" s="27">
        <f>IF(P$54=Z38,$E$54,IF(P$54=-10,$E$54,Z38))</f>
        <v>-11</v>
      </c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</row>
    <row r="39" spans="2:167" s="2" customFormat="1" ht="20.100000000000001" customHeight="1">
      <c r="B39" s="7">
        <v>1</v>
      </c>
      <c r="C39" s="34">
        <f>IF(J$52=B39,$E$52,B39)</f>
        <v>1</v>
      </c>
      <c r="D39" s="27"/>
      <c r="E39" s="27"/>
      <c r="F39" s="27"/>
      <c r="G39" s="27"/>
      <c r="H39" s="27"/>
      <c r="I39" s="27"/>
      <c r="J39" s="26"/>
      <c r="K39" s="28">
        <v>15</v>
      </c>
      <c r="L39" s="34">
        <f t="shared" si="3"/>
        <v>15</v>
      </c>
      <c r="M39" s="27">
        <v>10</v>
      </c>
      <c r="N39" s="27">
        <f>IF(L$53=M39,$E$53,M39)</f>
        <v>10</v>
      </c>
      <c r="O39" s="27">
        <v>13</v>
      </c>
      <c r="P39" s="27">
        <f>IF(N$53=O39,$E$53,O39)</f>
        <v>13</v>
      </c>
      <c r="Q39" s="27">
        <v>13</v>
      </c>
      <c r="R39" s="27">
        <f>IF(P$53=Q39,$E$53,Q39)</f>
        <v>13</v>
      </c>
      <c r="S39" s="28"/>
      <c r="T39" s="26">
        <v>-11</v>
      </c>
      <c r="U39" s="34">
        <f>IF(J$54=T39,$E$54,IF(J$54=-12,$E$54,T39))</f>
        <v>-11</v>
      </c>
      <c r="V39" s="27">
        <v>-10</v>
      </c>
      <c r="W39" s="27">
        <f>IF(L$54=V39,$E$54,IF(L$54=-11,$E$54,V39))</f>
        <v>-10</v>
      </c>
      <c r="X39" s="27">
        <v>-10</v>
      </c>
      <c r="Y39" s="27">
        <f>IF(N$54=X39,$E$54,X39)</f>
        <v>-10</v>
      </c>
      <c r="Z39" s="27">
        <v>-12</v>
      </c>
      <c r="AA39" s="27">
        <f>IF(P$54=Z39,$E$54,Z39)</f>
        <v>-12</v>
      </c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</row>
    <row r="40" spans="2:167" s="2" customFormat="1" ht="20.100000000000001" customHeight="1">
      <c r="B40" s="7"/>
      <c r="C40" s="34"/>
      <c r="D40" s="27">
        <v>0</v>
      </c>
      <c r="E40" s="27" t="str">
        <f>IF(L$52=D40,$E$52,D40)</f>
        <v>(A)</v>
      </c>
      <c r="F40" s="27"/>
      <c r="G40" s="27"/>
      <c r="H40" s="27">
        <v>0</v>
      </c>
      <c r="I40" s="27" t="str">
        <f>IF(P$52=H40,$E$52,H40)</f>
        <v>(A)</v>
      </c>
      <c r="J40" s="26"/>
      <c r="K40" s="28">
        <v>16</v>
      </c>
      <c r="L40" s="34">
        <f>IF(J$53=K40,$E$53,IF(J$53=17,$E$53,IF($J$53=18,$E$53,K40)))</f>
        <v>16</v>
      </c>
      <c r="M40" s="27">
        <v>11</v>
      </c>
      <c r="N40" s="27">
        <f>IF(L$53=M40,$E$53,IF(L$53=12,$E$53,IF(L$53=13,$E$53,IF(L$53=14,$E$53,IF(L$53=15,$E$53,M40)))))</f>
        <v>11</v>
      </c>
      <c r="O40" s="27">
        <v>14</v>
      </c>
      <c r="P40" s="27">
        <f>IF(N$53=O40,$E$53,IF(N$53=15,$E$53,IF(N$53=16,$E$53,IF(N$53=17,$E$53,O40))))</f>
        <v>14</v>
      </c>
      <c r="Q40" s="27">
        <v>14</v>
      </c>
      <c r="R40" s="27">
        <f>IF(P$53=Q40,$E$53,Q40)</f>
        <v>14</v>
      </c>
      <c r="S40" s="28"/>
      <c r="T40" s="26">
        <v>-13</v>
      </c>
      <c r="U40" s="34">
        <f>IF(J$54=T40,$E$54,IF(J$54=-14,$E$54,T40))</f>
        <v>-13</v>
      </c>
      <c r="V40" s="27">
        <v>-12</v>
      </c>
      <c r="W40" s="27">
        <f>IF(L$54=V40,$E$54,IF(L$54=-13,$E$54,IF(L$54=-14,$E$54,V40)))</f>
        <v>-12</v>
      </c>
      <c r="X40" s="27">
        <v>-12</v>
      </c>
      <c r="Y40" s="27">
        <f>IF(N$54=X40,$E$54,IF(N$54=-11,$E$54,X40))</f>
        <v>-12</v>
      </c>
      <c r="Z40" s="27">
        <v>-13</v>
      </c>
      <c r="AA40" s="27">
        <f>IF(P$54=Z40,$E$54,IF(P$54=-14,$E$54,Z40))</f>
        <v>-13</v>
      </c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</row>
    <row r="41" spans="2:167" s="2" customFormat="1" ht="20.100000000000001" customHeight="1">
      <c r="B41" s="7">
        <v>0</v>
      </c>
      <c r="C41" s="34" t="str">
        <f>IF(J$52=B41,$E$52,B41)</f>
        <v>(A)</v>
      </c>
      <c r="D41" s="27"/>
      <c r="E41" s="27"/>
      <c r="F41" s="27"/>
      <c r="G41" s="27"/>
      <c r="H41" s="27"/>
      <c r="I41" s="27"/>
      <c r="J41" s="26"/>
      <c r="K41" s="28">
        <v>21</v>
      </c>
      <c r="L41" s="34">
        <f>IF(J$53=K41,$E$53,IF(J$53=23,$E$53,IF(J$53=22,$E$53,IF(J$53=20,$E$53,IF(J$53=19,$E$53,K41)))))</f>
        <v>21</v>
      </c>
      <c r="M41" s="27">
        <v>20</v>
      </c>
      <c r="N41" s="27">
        <f>IF(L$53=M41,$E$53,IF(L$53=16,$E$53,IF(L$53=17,$E$53,IF(L$53=18,$E$53,IF(L$53=19,$E$53,IF(L$53=21,$E$53,M41))))))</f>
        <v>20</v>
      </c>
      <c r="O41" s="27">
        <v>20</v>
      </c>
      <c r="P41" s="27">
        <f>IF(N$53=O41,$E$53,IF(N$53=19,$E$53,IF(N$53=18,$E$53,IF(N$53=21,$E$53,O41))))</f>
        <v>20</v>
      </c>
      <c r="Q41" s="27">
        <v>15</v>
      </c>
      <c r="R41" s="27">
        <f>IF(P$53=Q41,$E$53,IF(P$53=16,$E$53,IF(P$53=17,$E$53,Q41)))</f>
        <v>15</v>
      </c>
      <c r="S41" s="28"/>
      <c r="T41" s="26">
        <v>-15</v>
      </c>
      <c r="U41" s="34">
        <f>IF(J$54=T41,$E$54,IF(J$54=-16,$E$54,IF(J$54=-17,$E$54,IF(J$54=-18,$E$54,T41))))</f>
        <v>-15</v>
      </c>
      <c r="V41" s="27">
        <v>-16</v>
      </c>
      <c r="W41" s="27">
        <f>IF(L$54=V41,$E$54,IF(L$54=-15,$E$54,IF(L$54=-17,$E$54,V41)))</f>
        <v>-16</v>
      </c>
      <c r="X41" s="27">
        <v>-13</v>
      </c>
      <c r="Y41" s="27">
        <f>IF(N$54=X41,$E$54,IF(N$54=-14,$E$54,X41))</f>
        <v>-13</v>
      </c>
      <c r="Z41" s="27">
        <v>-16</v>
      </c>
      <c r="AA41" s="27">
        <f>IF(P$54=Z41,$E$54,IF(P$54=-15,$E$54,Z41))</f>
        <v>-16</v>
      </c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</row>
    <row r="42" spans="2:167" s="2" customFormat="1" ht="20.100000000000001" customHeight="1">
      <c r="B42" s="7"/>
      <c r="C42" s="27"/>
      <c r="D42" s="27"/>
      <c r="E42" s="27"/>
      <c r="F42" s="27"/>
      <c r="G42" s="27"/>
      <c r="H42" s="27"/>
      <c r="I42" s="27"/>
      <c r="J42" s="26"/>
      <c r="K42" s="28">
        <v>26</v>
      </c>
      <c r="L42" s="27">
        <f>IF(J$53=K42,$E$53,IF(J$53=25,$E$53,IF(J$53=24,$E$53,K42)))</f>
        <v>26</v>
      </c>
      <c r="M42" s="27">
        <v>25</v>
      </c>
      <c r="N42" s="27">
        <f>IF(L$53=M42,$E$53,IF(L$53=23,$E$53,IF(L$53=22,$E$53,IF(L$53=24,$E$53,M42))))</f>
        <v>25</v>
      </c>
      <c r="O42" s="27">
        <v>24</v>
      </c>
      <c r="P42" s="27">
        <f>IF(N$53=O42,$E$53,IF(N$53=23,$E$53,IF(N$53=22,$E$53,O42)))</f>
        <v>24</v>
      </c>
      <c r="Q42" s="27">
        <v>19</v>
      </c>
      <c r="R42" s="27">
        <f>IF(P$53=Q42,$E$53,IF(P$53=18,$E$53,IF(P$53=20,$E$53,IF(P$53=21,$E$53,Q42))))</f>
        <v>19</v>
      </c>
      <c r="S42" s="28"/>
      <c r="T42" s="26">
        <v>-22</v>
      </c>
      <c r="U42" s="27">
        <f>IF(J$54=T42,$E$54,IF(J$54=-19,$E$54,IF(J$54=-20,$E$54,IF(J$54=-21,$E$54,IF(J$54=-23,$E$54,T42)))))</f>
        <v>-22</v>
      </c>
      <c r="V42" s="27">
        <v>-20</v>
      </c>
      <c r="W42" s="27">
        <f>IF(L$54=V42,$E$54,IF(L$54=-18,$E$54,IF(L$54=-19,$E$54,IF(L$54=-21,$E$54,IF(L$54=-22,$E$54,V42)))))</f>
        <v>-20</v>
      </c>
      <c r="X42" s="27">
        <v>-15</v>
      </c>
      <c r="Y42" s="27">
        <f>IF(N$54=X42,$E$54,IF(N$54=-16,$E$54,IF(N$54=-17,$E$54,IF(N$54=-18,$E$54,X42))))</f>
        <v>-15</v>
      </c>
      <c r="Z42" s="27">
        <v>-17</v>
      </c>
      <c r="AA42" s="27">
        <f>IF(P$54=Z42,$E$54,IF(P$54=-18,$E$54,Z42))</f>
        <v>-17</v>
      </c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</row>
    <row r="43" spans="2:167" s="2" customFormat="1" ht="20.100000000000001" customHeight="1">
      <c r="B43" s="8"/>
      <c r="C43" s="39"/>
      <c r="D43" s="39"/>
      <c r="E43" s="39"/>
      <c r="F43" s="39"/>
      <c r="G43" s="39"/>
      <c r="H43" s="39"/>
      <c r="I43" s="39"/>
      <c r="J43" s="40"/>
      <c r="K43" s="41"/>
      <c r="L43" s="39"/>
      <c r="M43" s="39"/>
      <c r="N43" s="39"/>
      <c r="O43" s="39"/>
      <c r="P43" s="39"/>
      <c r="Q43" s="39"/>
      <c r="R43" s="39"/>
      <c r="S43" s="41"/>
      <c r="T43" s="26"/>
      <c r="U43" s="39"/>
      <c r="V43" s="39"/>
      <c r="W43" s="39"/>
      <c r="X43" s="39">
        <v>-20</v>
      </c>
      <c r="Y43" s="39">
        <f>IF(N$54=X43,$E$54,IF(N$54=-19,$E$54,IF(N$54=-21,$E$54,IF(N$54=-22,$E$54,X43))))</f>
        <v>-20</v>
      </c>
      <c r="Z43" s="39"/>
      <c r="AA43" s="3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</row>
    <row r="44" spans="2:167" s="2" customFormat="1">
      <c r="B44" s="8"/>
      <c r="C44" s="42"/>
      <c r="D44" s="42"/>
      <c r="E44" s="42"/>
      <c r="F44" s="42"/>
      <c r="G44" s="42"/>
      <c r="H44" s="42"/>
      <c r="I44" s="42"/>
      <c r="J44" s="42"/>
      <c r="K44" s="43"/>
      <c r="L44" s="44"/>
      <c r="M44" s="43"/>
      <c r="N44" s="43"/>
      <c r="O44" s="43"/>
      <c r="P44" s="43"/>
      <c r="Q44" s="43"/>
      <c r="R44" s="43"/>
      <c r="S44" s="43"/>
      <c r="T44" s="45"/>
      <c r="U44" s="45"/>
      <c r="V44" s="45"/>
      <c r="W44" s="42"/>
      <c r="X44" s="45"/>
      <c r="Y44" s="45"/>
      <c r="Z44" s="45"/>
      <c r="AA44" s="45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</row>
    <row r="45" spans="2:167" s="2" customFormat="1">
      <c r="B45" s="8"/>
      <c r="C45" s="45"/>
      <c r="D45" s="45"/>
      <c r="E45" s="45"/>
      <c r="F45" s="45"/>
      <c r="G45" s="45"/>
      <c r="H45" s="45"/>
      <c r="I45" s="45"/>
      <c r="J45" s="45"/>
      <c r="K45" s="44"/>
      <c r="L45" s="44"/>
      <c r="M45" s="44"/>
      <c r="N45" s="44"/>
      <c r="O45" s="44"/>
      <c r="P45" s="44"/>
      <c r="Q45" s="44"/>
      <c r="R45" s="44"/>
      <c r="S45" s="44"/>
      <c r="T45" s="45"/>
      <c r="U45" s="45"/>
      <c r="V45" s="45"/>
      <c r="W45" s="45"/>
      <c r="X45" s="45"/>
      <c r="Y45" s="45"/>
      <c r="Z45" s="45"/>
      <c r="AA45" s="45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</row>
    <row r="46" spans="2:167" s="2" customFormat="1">
      <c r="B46" s="8"/>
      <c r="C46" s="45"/>
      <c r="D46" s="45"/>
      <c r="E46" s="45"/>
      <c r="F46" s="45"/>
      <c r="G46" s="45"/>
      <c r="H46" s="45"/>
      <c r="I46" s="45"/>
      <c r="J46" s="45"/>
      <c r="K46" s="44"/>
      <c r="L46" s="44"/>
      <c r="M46" s="44"/>
      <c r="N46" s="44"/>
      <c r="O46" s="44"/>
      <c r="P46" s="44"/>
      <c r="Q46" s="44"/>
      <c r="R46" s="44"/>
      <c r="S46" s="44"/>
      <c r="T46" s="45"/>
      <c r="U46" s="45"/>
      <c r="V46" s="45"/>
      <c r="W46" s="45"/>
      <c r="X46" s="45"/>
      <c r="Y46" s="45"/>
      <c r="Z46" s="45"/>
      <c r="AA46" s="45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</row>
    <row r="47" spans="2:167" s="2" customFormat="1">
      <c r="B47" s="8"/>
      <c r="C47" s="45"/>
      <c r="D47" s="45"/>
      <c r="E47" s="45"/>
      <c r="F47" s="45"/>
      <c r="G47" s="45"/>
      <c r="H47" s="45"/>
      <c r="I47" s="45"/>
      <c r="J47" s="45"/>
      <c r="K47" s="44"/>
      <c r="L47" s="44"/>
      <c r="M47" s="44"/>
      <c r="N47" s="44"/>
      <c r="O47" s="44"/>
      <c r="P47" s="44"/>
      <c r="Q47" s="44"/>
      <c r="R47" s="44"/>
      <c r="S47" s="44"/>
      <c r="T47" s="45"/>
      <c r="U47" s="45"/>
      <c r="V47" s="45"/>
      <c r="W47" s="45"/>
      <c r="X47" s="45"/>
      <c r="Y47" s="45"/>
      <c r="Z47" s="45"/>
      <c r="AA47" s="45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</row>
    <row r="48" spans="2:167" s="2" customFormat="1">
      <c r="B48" s="8"/>
      <c r="C48" s="45"/>
      <c r="D48" s="45"/>
      <c r="E48" s="45"/>
      <c r="F48" s="45"/>
      <c r="G48" s="45"/>
      <c r="H48" s="45"/>
      <c r="I48" s="45"/>
      <c r="J48" s="45"/>
      <c r="K48" s="44"/>
      <c r="L48" s="44"/>
      <c r="M48" s="44"/>
      <c r="N48" s="44"/>
      <c r="O48" s="44"/>
      <c r="P48" s="44"/>
      <c r="Q48" s="44"/>
      <c r="R48" s="44"/>
      <c r="S48" s="44"/>
      <c r="T48" s="45"/>
      <c r="U48" s="45"/>
      <c r="V48" s="45"/>
      <c r="W48" s="45"/>
      <c r="X48" s="45"/>
      <c r="Y48" s="45"/>
      <c r="Z48" s="45"/>
      <c r="AA48" s="45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</row>
    <row r="49" spans="2:167" s="2" customFormat="1">
      <c r="B49" s="8"/>
      <c r="C49" s="45"/>
      <c r="D49" s="45"/>
      <c r="E49" s="45"/>
      <c r="F49" s="45"/>
      <c r="G49" s="45"/>
      <c r="H49" s="45"/>
      <c r="I49" s="45"/>
      <c r="J49" s="45"/>
      <c r="K49" s="44"/>
      <c r="L49" s="44"/>
      <c r="M49" s="44"/>
      <c r="N49" s="44"/>
      <c r="O49" s="44"/>
      <c r="P49" s="44"/>
      <c r="Q49" s="44"/>
      <c r="R49" s="44"/>
      <c r="S49" s="44"/>
      <c r="T49" s="45"/>
      <c r="U49" s="45"/>
      <c r="V49" s="45"/>
      <c r="W49" s="45"/>
      <c r="X49" s="45"/>
      <c r="Y49" s="45"/>
      <c r="Z49" s="45"/>
      <c r="AA49" s="45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</row>
    <row r="50" spans="2:167" s="2" customFormat="1" ht="21.75" thickBot="1">
      <c r="B50" s="8"/>
      <c r="C50" s="42"/>
      <c r="D50" s="42"/>
      <c r="E50" s="42"/>
      <c r="F50" s="42"/>
      <c r="G50" s="42"/>
      <c r="H50" s="42"/>
      <c r="I50" s="42"/>
      <c r="J50" s="42"/>
      <c r="K50" s="43"/>
      <c r="L50" s="44"/>
      <c r="M50" s="43"/>
      <c r="N50" s="43"/>
      <c r="O50" s="43"/>
      <c r="P50" s="43"/>
      <c r="Q50" s="43"/>
      <c r="R50" s="43"/>
      <c r="S50" s="43"/>
      <c r="T50" s="42"/>
      <c r="U50" s="45"/>
      <c r="V50" s="42"/>
      <c r="W50" s="42"/>
      <c r="X50" s="42"/>
      <c r="Y50" s="45"/>
      <c r="Z50" s="42"/>
      <c r="AA50" s="45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</row>
    <row r="51" spans="2:167" s="2" customFormat="1" ht="21.75" thickBot="1">
      <c r="B51" s="8"/>
      <c r="C51" s="42"/>
      <c r="D51" s="42"/>
      <c r="E51" s="42"/>
      <c r="F51" s="42"/>
      <c r="G51" s="42"/>
      <c r="H51" s="42"/>
      <c r="I51" s="46"/>
      <c r="J51" s="46" t="s">
        <v>11</v>
      </c>
      <c r="K51" s="46"/>
      <c r="L51" s="46" t="s">
        <v>12</v>
      </c>
      <c r="M51" s="46"/>
      <c r="N51" s="46" t="s">
        <v>13</v>
      </c>
      <c r="O51" s="46"/>
      <c r="P51" s="46" t="s">
        <v>14</v>
      </c>
      <c r="Q51" s="43"/>
      <c r="R51" s="43"/>
      <c r="S51" s="43"/>
      <c r="T51" s="43"/>
      <c r="U51" s="42"/>
      <c r="V51" s="42"/>
      <c r="W51" s="42"/>
      <c r="X51" s="42"/>
      <c r="Y51" s="42"/>
      <c r="Z51" s="42"/>
      <c r="AA51" s="42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</row>
    <row r="52" spans="2:167" s="2" customFormat="1" ht="21.75" thickBot="1">
      <c r="B52" s="8"/>
      <c r="C52" s="42"/>
      <c r="D52" s="42"/>
      <c r="E52" s="49" t="s">
        <v>7</v>
      </c>
      <c r="F52" s="47"/>
      <c r="G52" s="42"/>
      <c r="H52" s="42"/>
      <c r="I52" s="46" t="s">
        <v>9</v>
      </c>
      <c r="J52" s="46">
        <f>Questionaire!C90</f>
        <v>0</v>
      </c>
      <c r="K52" s="46"/>
      <c r="L52" s="48">
        <f>Questionaire!E90</f>
        <v>0</v>
      </c>
      <c r="M52" s="48"/>
      <c r="N52" s="46">
        <f>Questionaire!F90</f>
        <v>0</v>
      </c>
      <c r="O52" s="46"/>
      <c r="P52" s="46">
        <f>Questionaire!G90</f>
        <v>0</v>
      </c>
      <c r="Q52" s="43"/>
      <c r="R52" s="43"/>
      <c r="S52" s="43"/>
      <c r="T52" s="43"/>
      <c r="U52" s="42"/>
      <c r="V52" s="42"/>
      <c r="W52" s="49"/>
      <c r="X52" s="42"/>
      <c r="Y52" s="42"/>
      <c r="Z52" s="42"/>
      <c r="AA52" s="42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</row>
    <row r="53" spans="2:167" s="2" customFormat="1" ht="21.75" thickBot="1">
      <c r="B53" s="8"/>
      <c r="C53" s="42"/>
      <c r="D53" s="42"/>
      <c r="E53" s="49" t="s">
        <v>8</v>
      </c>
      <c r="F53" s="47"/>
      <c r="G53" s="42"/>
      <c r="H53" s="42"/>
      <c r="I53" s="46" t="s">
        <v>10</v>
      </c>
      <c r="J53" s="46">
        <f>Questionaire!C91</f>
        <v>0</v>
      </c>
      <c r="K53" s="46"/>
      <c r="L53" s="46">
        <f>Questionaire!E91</f>
        <v>0</v>
      </c>
      <c r="M53" s="46"/>
      <c r="N53" s="46">
        <f>Questionaire!F91</f>
        <v>0</v>
      </c>
      <c r="O53" s="46"/>
      <c r="P53" s="46">
        <f>Questionaire!G91</f>
        <v>0</v>
      </c>
      <c r="Q53" s="43"/>
      <c r="R53" s="43"/>
      <c r="S53" s="43"/>
      <c r="T53" s="43"/>
      <c r="U53" s="42"/>
      <c r="V53" s="42"/>
      <c r="W53" s="49"/>
      <c r="X53" s="42"/>
      <c r="Y53" s="42"/>
      <c r="Z53" s="42"/>
      <c r="AA53" s="42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</row>
    <row r="54" spans="2:167" s="2" customFormat="1" ht="21.75" thickBot="1">
      <c r="B54" s="8"/>
      <c r="C54" s="42"/>
      <c r="D54" s="42"/>
      <c r="E54" s="49" t="s">
        <v>6</v>
      </c>
      <c r="F54" s="47"/>
      <c r="G54" s="42"/>
      <c r="H54" s="42"/>
      <c r="I54" s="46" t="s">
        <v>15</v>
      </c>
      <c r="J54" s="46">
        <f>Questionaire!C92</f>
        <v>0</v>
      </c>
      <c r="K54" s="46"/>
      <c r="L54" s="46">
        <f>Questionaire!E92</f>
        <v>0</v>
      </c>
      <c r="M54" s="46"/>
      <c r="N54" s="46">
        <f>Questionaire!F92</f>
        <v>0</v>
      </c>
      <c r="O54" s="46"/>
      <c r="P54" s="46">
        <f>Questionaire!G92</f>
        <v>0</v>
      </c>
      <c r="Q54" s="43"/>
      <c r="R54" s="43"/>
      <c r="S54" s="43"/>
      <c r="T54" s="43"/>
      <c r="U54" s="42"/>
      <c r="V54" s="42"/>
      <c r="W54" s="49"/>
      <c r="X54" s="42"/>
      <c r="Y54" s="42"/>
      <c r="Z54" s="42"/>
      <c r="AA54" s="42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</row>
    <row r="55" spans="2:167" s="2" customFormat="1">
      <c r="B55" s="8"/>
      <c r="C55" s="42"/>
      <c r="D55" s="42"/>
      <c r="E55" s="42"/>
      <c r="F55" s="42"/>
      <c r="G55" s="42"/>
      <c r="H55" s="42"/>
      <c r="I55" s="42"/>
      <c r="J55" s="42"/>
      <c r="K55" s="43"/>
      <c r="L55" s="43"/>
      <c r="M55" s="43"/>
      <c r="N55" s="43"/>
      <c r="O55" s="43"/>
      <c r="P55" s="43"/>
      <c r="Q55" s="43"/>
      <c r="R55" s="43"/>
      <c r="S55" s="43"/>
      <c r="T55" s="42"/>
      <c r="U55" s="42"/>
      <c r="V55" s="42"/>
      <c r="W55" s="42"/>
      <c r="X55" s="42"/>
      <c r="Y55" s="42"/>
      <c r="Z55" s="42"/>
      <c r="AA55" s="42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</row>
    <row r="56" spans="2:167" s="2" customFormat="1">
      <c r="B56" s="8"/>
      <c r="C56" s="42"/>
      <c r="D56" s="42"/>
      <c r="E56" s="42"/>
      <c r="F56" s="42"/>
      <c r="G56" s="42"/>
      <c r="H56" s="42"/>
      <c r="I56" s="42"/>
      <c r="J56" s="42"/>
      <c r="K56" s="43"/>
      <c r="L56" s="43"/>
      <c r="M56" s="43"/>
      <c r="N56" s="43"/>
      <c r="O56" s="43"/>
      <c r="P56" s="43"/>
      <c r="Q56" s="43"/>
      <c r="R56" s="43"/>
      <c r="S56" s="43"/>
      <c r="T56" s="42"/>
      <c r="U56" s="42"/>
      <c r="V56" s="42"/>
      <c r="W56" s="42"/>
      <c r="X56" s="42"/>
      <c r="Y56" s="42"/>
      <c r="Z56" s="42"/>
      <c r="AA56" s="42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</row>
    <row r="57" spans="2:167" s="2" customFormat="1">
      <c r="B57" s="8"/>
      <c r="K57" s="3"/>
      <c r="L57" s="3"/>
      <c r="M57" s="3"/>
      <c r="N57" s="3"/>
      <c r="O57" s="3"/>
      <c r="P57" s="3"/>
      <c r="Q57" s="3"/>
      <c r="R57" s="3"/>
      <c r="S57" s="3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</row>
    <row r="58" spans="2:167" s="2" customFormat="1">
      <c r="B58" s="8"/>
      <c r="E58" s="50"/>
      <c r="K58" s="3"/>
      <c r="L58" s="3"/>
      <c r="M58" s="3"/>
      <c r="N58" s="3"/>
      <c r="O58" s="3"/>
      <c r="P58" s="3"/>
      <c r="Q58" s="3"/>
      <c r="R58" s="3"/>
      <c r="S58" s="3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</row>
    <row r="59" spans="2:167" s="2" customFormat="1">
      <c r="B59" s="8"/>
      <c r="K59" s="3"/>
      <c r="L59" s="3"/>
      <c r="M59" s="3"/>
      <c r="N59" s="3"/>
      <c r="O59" s="3"/>
      <c r="P59" s="3"/>
      <c r="Q59" s="3"/>
      <c r="R59" s="3"/>
      <c r="S59" s="3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</row>
    <row r="60" spans="2:167" s="2" customFormat="1">
      <c r="B60" s="8"/>
      <c r="H60"/>
      <c r="I60"/>
      <c r="K60" s="3"/>
      <c r="L60" s="3"/>
      <c r="M60" s="3"/>
      <c r="N60" s="3"/>
      <c r="O60" s="3"/>
      <c r="P60" s="3"/>
      <c r="Q60" s="3"/>
      <c r="R60" s="3"/>
      <c r="S60" s="3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</row>
    <row r="61" spans="2:167" s="2" customFormat="1">
      <c r="B61" s="10"/>
      <c r="C61"/>
      <c r="D61"/>
      <c r="E61"/>
      <c r="F61"/>
      <c r="G61"/>
      <c r="H61"/>
      <c r="I61"/>
      <c r="J61"/>
      <c r="K61" s="4"/>
      <c r="L61" s="4"/>
      <c r="M61" s="4"/>
      <c r="N61" s="4"/>
      <c r="O61" s="4"/>
      <c r="P61" s="4"/>
      <c r="Q61" s="4"/>
      <c r="R61" s="4"/>
      <c r="S61" s="4"/>
      <c r="W61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</row>
    <row r="62" spans="2:167" s="2" customFormat="1">
      <c r="B62" s="10"/>
      <c r="C62"/>
      <c r="D62"/>
      <c r="E62"/>
      <c r="F62"/>
      <c r="G62"/>
      <c r="H62"/>
      <c r="I62"/>
      <c r="J62"/>
      <c r="K62" s="4"/>
      <c r="L62" s="4"/>
      <c r="M62" s="4"/>
      <c r="N62" s="4"/>
      <c r="O62" s="4"/>
      <c r="P62" s="4"/>
      <c r="Q62" s="4"/>
      <c r="R62" s="4"/>
      <c r="S62" s="4"/>
      <c r="W62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</row>
    <row r="63" spans="2:167">
      <c r="K63" s="4"/>
      <c r="L63" s="4"/>
      <c r="M63" s="4"/>
      <c r="N63" s="4"/>
      <c r="O63" s="4"/>
      <c r="P63" s="4"/>
      <c r="Q63" s="4"/>
      <c r="R63" s="4"/>
      <c r="S63" s="4"/>
    </row>
    <row r="64" spans="2:167">
      <c r="K64" s="4"/>
      <c r="L64" s="4"/>
      <c r="M64" s="4"/>
      <c r="N64" s="4"/>
      <c r="O64" s="4"/>
      <c r="P64" s="4"/>
      <c r="Q64" s="4"/>
      <c r="R64" s="4"/>
      <c r="S64" s="4"/>
    </row>
    <row r="65" spans="11:19">
      <c r="K65" s="4"/>
      <c r="L65" s="4"/>
      <c r="M65" s="4"/>
      <c r="N65" s="4"/>
      <c r="O65" s="4"/>
      <c r="P65" s="4"/>
      <c r="Q65" s="4"/>
      <c r="R65" s="4"/>
      <c r="S65" s="4"/>
    </row>
    <row r="66" spans="11:19">
      <c r="K66" s="4"/>
      <c r="L66" s="4"/>
      <c r="M66" s="4"/>
      <c r="N66" s="4"/>
      <c r="O66" s="4"/>
      <c r="P66" s="4"/>
      <c r="Q66" s="4"/>
      <c r="R66" s="4"/>
      <c r="S66" s="4"/>
    </row>
  </sheetData>
  <phoneticPr fontId="0" type="noConversion"/>
  <printOptions horizontalCentered="1" verticalCentered="1"/>
  <pageMargins left="0" right="0" top="0" bottom="0" header="0" footer="0"/>
  <pageSetup paperSize="9" orientation="portrait" horizontalDpi="360" verticalDpi="36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Questionaire</vt:lpstr>
      <vt:lpstr>Sheet2</vt:lpstr>
      <vt:lpstr>Instructions!Print_Area</vt:lpstr>
      <vt:lpstr>Sheet2!Print_Area</vt:lpstr>
    </vt:vector>
  </TitlesOfParts>
  <Company>Barnier Pools &amp; Landscaping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Wally Barnier</dc:creator>
  <cp:lastModifiedBy>Cameron</cp:lastModifiedBy>
  <cp:lastPrinted>2001-11-28T15:11:49Z</cp:lastPrinted>
  <dcterms:created xsi:type="dcterms:W3CDTF">2000-10-04T08:02:37Z</dcterms:created>
  <dcterms:modified xsi:type="dcterms:W3CDTF">2012-04-13T01:25:01Z</dcterms:modified>
</cp:coreProperties>
</file>